
<file path=[Content_Types].xml><?xml version="1.0" encoding="utf-8"?>
<Types xmlns="http://schemas.openxmlformats.org/package/2006/content-types">
  <Default Extension="vml" ContentType="application/vnd.openxmlformats-officedocument.vmlDrawin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comments23.xml" ContentType="application/vnd.openxmlformats-officedocument.spreadsheetml.comments+xml"/>
  <Override PartName="/xl/comments24.xml" ContentType="application/vnd.openxmlformats-officedocument.spreadsheetml.comments+xml"/>
  <Override PartName="/xl/comments25.xml" ContentType="application/vnd.openxmlformats-officedocument.spreadsheetml.comments+xml"/>
  <Override PartName="/xl/comments26.xml" ContentType="application/vnd.openxmlformats-officedocument.spreadsheetml.comments+xml"/>
  <Override PartName="/xl/comments27.xml" ContentType="application/vnd.openxmlformats-officedocument.spreadsheetml.comments+xml"/>
  <Override PartName="/xl/comments28.xml" ContentType="application/vnd.openxmlformats-officedocument.spreadsheetml.comments+xml"/>
  <Override PartName="/xl/comments29.xml" ContentType="application/vnd.openxmlformats-officedocument.spreadsheetml.comments+xml"/>
  <Override PartName="/xl/comments3.xml" ContentType="application/vnd.openxmlformats-officedocument.spreadsheetml.comments+xml"/>
  <Override PartName="/xl/comments30.xml" ContentType="application/vnd.openxmlformats-officedocument.spreadsheetml.comments+xml"/>
  <Override PartName="/xl/comments31.xml" ContentType="application/vnd.openxmlformats-officedocument.spreadsheetml.comments+xml"/>
  <Override PartName="/xl/comments32.xml" ContentType="application/vnd.openxmlformats-officedocument.spreadsheetml.comments+xml"/>
  <Override PartName="/xl/comments33.xml" ContentType="application/vnd.openxmlformats-officedocument.spreadsheetml.comments+xml"/>
  <Override PartName="/xl/comments34.xml" ContentType="application/vnd.openxmlformats-officedocument.spreadsheetml.comments+xml"/>
  <Override PartName="/xl/comments35.xml" ContentType="application/vnd.openxmlformats-officedocument.spreadsheetml.comments+xml"/>
  <Override PartName="/xl/comments36.xml" ContentType="application/vnd.openxmlformats-officedocument.spreadsheetml.comments+xml"/>
  <Override PartName="/xl/comments37.xml" ContentType="application/vnd.openxmlformats-officedocument.spreadsheetml.comments+xml"/>
  <Override PartName="/xl/comments38.xml" ContentType="application/vnd.openxmlformats-officedocument.spreadsheetml.comments+xml"/>
  <Override PartName="/xl/comments39.xml" ContentType="application/vnd.openxmlformats-officedocument.spreadsheetml.comments+xml"/>
  <Override PartName="/xl/comments4.xml" ContentType="application/vnd.openxmlformats-officedocument.spreadsheetml.comments+xml"/>
  <Override PartName="/xl/comments40.xml" ContentType="application/vnd.openxmlformats-officedocument.spreadsheetml.comments+xml"/>
  <Override PartName="/xl/comments41.xml" ContentType="application/vnd.openxmlformats-officedocument.spreadsheetml.comments+xml"/>
  <Override PartName="/xl/comments42.xml" ContentType="application/vnd.openxmlformats-officedocument.spreadsheetml.comments+xml"/>
  <Override PartName="/xl/comments43.xml" ContentType="application/vnd.openxmlformats-officedocument.spreadsheetml.comments+xml"/>
  <Override PartName="/xl/comments44.xml" ContentType="application/vnd.openxmlformats-officedocument.spreadsheetml.comments+xml"/>
  <Override PartName="/xl/comments45.xml" ContentType="application/vnd.openxmlformats-officedocument.spreadsheetml.comments+xml"/>
  <Override PartName="/xl/comments46.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200" windowHeight="7070" tabRatio="906" activeTab="48"/>
  </bookViews>
  <sheets>
    <sheet name="封面" sheetId="103" r:id="rId1"/>
    <sheet name="资产负债表" sheetId="109" state="hidden" r:id="rId2"/>
    <sheet name="汇总表" sheetId="1" r:id="rId3"/>
    <sheet name="分类汇总" sheetId="2" r:id="rId4"/>
    <sheet name="流动汇总" sheetId="3" state="hidden" r:id="rId5"/>
    <sheet name="现金" sheetId="4" state="hidden" r:id="rId6"/>
    <sheet name="银行存款" sheetId="5" state="hidden" r:id="rId7"/>
    <sheet name="其他货币资金" sheetId="6" state="hidden" r:id="rId8"/>
    <sheet name="交易性金融资产汇总" sheetId="7" state="hidden" r:id="rId9"/>
    <sheet name="交易性-股票" sheetId="8" state="hidden" r:id="rId10"/>
    <sheet name="交易性-债券" sheetId="9" state="hidden" r:id="rId11"/>
    <sheet name="交易性-基金" sheetId="121" state="hidden" r:id="rId12"/>
    <sheet name="衍生金融资产" sheetId="145" state="hidden" r:id="rId13"/>
    <sheet name="应收票据" sheetId="98" state="hidden" r:id="rId14"/>
    <sheet name="应收账款" sheetId="11" state="hidden" r:id="rId15"/>
    <sheet name="应收款项融资" sheetId="146" state="hidden" r:id="rId16"/>
    <sheet name="预付账款" sheetId="14" state="hidden" r:id="rId17"/>
    <sheet name="其他应收款" sheetId="16" state="hidden" r:id="rId18"/>
    <sheet name="存货汇总" sheetId="17" state="hidden" r:id="rId19"/>
    <sheet name="材料采购（在途物资）" sheetId="19" state="hidden" r:id="rId20"/>
    <sheet name="原材料" sheetId="18" state="hidden" r:id="rId21"/>
    <sheet name="在库周转材料" sheetId="20" state="hidden" r:id="rId22"/>
    <sheet name="委托加工物资" sheetId="100" state="hidden" r:id="rId23"/>
    <sheet name="产成品（库存商品）" sheetId="23" state="hidden" r:id="rId24"/>
    <sheet name="在产品（自制半成品）" sheetId="99" state="hidden" r:id="rId25"/>
    <sheet name="发出商品" sheetId="116" state="hidden" r:id="rId26"/>
    <sheet name="在用周转材料" sheetId="26" state="hidden" r:id="rId27"/>
    <sheet name="开发成本" sheetId="147" state="hidden" r:id="rId28"/>
    <sheet name="开发产品" sheetId="148" state="hidden" r:id="rId29"/>
    <sheet name="合同资产" sheetId="149" state="hidden" r:id="rId30"/>
    <sheet name="持有待售资产" sheetId="150" state="hidden" r:id="rId31"/>
    <sheet name="一年到期非流动资产" sheetId="31" state="hidden" r:id="rId32"/>
    <sheet name="其他流动资产" sheetId="32" state="hidden" r:id="rId33"/>
    <sheet name="非流动资产汇总" sheetId="125" state="hidden" r:id="rId34"/>
    <sheet name="债权投资" sheetId="151" state="hidden" r:id="rId35"/>
    <sheet name="其他债权投资" sheetId="152" state="hidden" r:id="rId36"/>
    <sheet name="长期应收" sheetId="127" state="hidden" r:id="rId37"/>
    <sheet name="股权投资" sheetId="36" state="hidden" r:id="rId38"/>
    <sheet name="其他权益工具投资" sheetId="153" state="hidden" r:id="rId39"/>
    <sheet name="其他非流动金融资产" sheetId="154" state="hidden" r:id="rId40"/>
    <sheet name="4-5-1投资性房地产" sheetId="138" state="hidden" r:id="rId41"/>
    <sheet name="4-5-2投资性房地产" sheetId="139" state="hidden" r:id="rId42"/>
    <sheet name="4-5-3投资性地产" sheetId="140" state="hidden" r:id="rId43"/>
    <sheet name="4-5-4投资性地产" sheetId="141" state="hidden" r:id="rId44"/>
    <sheet name="固定资产汇总" sheetId="37" r:id="rId45"/>
    <sheet name="房屋建筑物" sheetId="38" state="hidden" r:id="rId46"/>
    <sheet name="构筑物" sheetId="39" state="hidden" r:id="rId47"/>
    <sheet name="管道沟槽" sheetId="40" state="hidden" r:id="rId48"/>
    <sheet name="机器设备" sheetId="41" r:id="rId49"/>
    <sheet name="Sheet3" sheetId="163" state="hidden" r:id="rId50"/>
    <sheet name="Sheet1" sheetId="161" state="hidden" r:id="rId51"/>
    <sheet name="Sheet2" sheetId="162" state="hidden" r:id="rId52"/>
    <sheet name="车辆" sheetId="42" state="hidden" r:id="rId53"/>
    <sheet name="电子设备" sheetId="43" state="hidden" r:id="rId54"/>
    <sheet name="土地" sheetId="120" state="hidden" r:id="rId55"/>
    <sheet name="在建工程汇总" sheetId="128" state="hidden" r:id="rId56"/>
    <sheet name="在建（土建）" sheetId="45" state="hidden" r:id="rId57"/>
    <sheet name="在建（设备）" sheetId="46" state="hidden" r:id="rId58"/>
    <sheet name="生产性生物资产" sheetId="129" state="hidden" r:id="rId59"/>
    <sheet name="油气资产" sheetId="130" state="hidden" r:id="rId60"/>
    <sheet name="使用权资产" sheetId="155" state="hidden" r:id="rId61"/>
    <sheet name="无形资产汇总" sheetId="131" state="hidden" r:id="rId62"/>
    <sheet name="无形-土地" sheetId="49" state="hidden" r:id="rId63"/>
    <sheet name="无形-矿业权" sheetId="142" state="hidden" r:id="rId64"/>
    <sheet name="无形-其他" sheetId="50" state="hidden" r:id="rId65"/>
    <sheet name="开发支出" sheetId="132" state="hidden" r:id="rId66"/>
    <sheet name="商誉" sheetId="133" state="hidden" r:id="rId67"/>
    <sheet name="长期待摊费用" sheetId="52" state="hidden" r:id="rId68"/>
    <sheet name="递延所得税资产" sheetId="54" state="hidden" r:id="rId69"/>
    <sheet name="其他非流动资产" sheetId="53" state="hidden" r:id="rId70"/>
    <sheet name="流动负债汇总" sheetId="55" state="hidden" r:id="rId71"/>
    <sheet name="短期借款" sheetId="56" state="hidden" r:id="rId72"/>
    <sheet name="交易性金融负债" sheetId="134" state="hidden" r:id="rId73"/>
    <sheet name="衍生金融负债" sheetId="156" state="hidden" r:id="rId74"/>
    <sheet name="应付票据" sheetId="57" state="hidden" r:id="rId75"/>
    <sheet name="应付账款" sheetId="58" state="hidden" r:id="rId76"/>
    <sheet name="预收账款" sheetId="59" state="hidden" r:id="rId77"/>
    <sheet name="合同负债" sheetId="157" state="hidden" r:id="rId78"/>
    <sheet name="职工薪酬" sheetId="62" state="hidden" r:id="rId79"/>
    <sheet name="应交税费" sheetId="64" state="hidden" r:id="rId80"/>
    <sheet name="其他应付款" sheetId="61" state="hidden" r:id="rId81"/>
    <sheet name="持有待售负债" sheetId="158" state="hidden" r:id="rId82"/>
    <sheet name="一年到期非流动负债" sheetId="68" state="hidden" r:id="rId83"/>
    <sheet name="其他流动负债" sheetId="69" state="hidden" r:id="rId84"/>
    <sheet name="非流动负债汇总 " sheetId="70" state="hidden" r:id="rId85"/>
    <sheet name="长期借款" sheetId="71" state="hidden" r:id="rId86"/>
    <sheet name="应付债券" sheetId="110" state="hidden" r:id="rId87"/>
    <sheet name="租赁负债" sheetId="160" state="hidden" r:id="rId88"/>
    <sheet name="长期应付款" sheetId="73" state="hidden" r:id="rId89"/>
    <sheet name="预计负债" sheetId="136" state="hidden" r:id="rId90"/>
    <sheet name="递延收益" sheetId="159" state="hidden" r:id="rId91"/>
    <sheet name="递延所得税负债" sheetId="76" state="hidden" r:id="rId92"/>
    <sheet name="其他非流动负债" sheetId="96" state="hidden" r:id="rId93"/>
  </sheets>
  <externalReferences>
    <externalReference r:id="rId94"/>
  </externalReferences>
  <definedNames>
    <definedName name="_xlnm._FilterDatabase" localSheetId="48" hidden="1">机器设备!$A$5:$Q$55</definedName>
    <definedName name="_BSP2">#REF!</definedName>
    <definedName name="_xlnm._FilterDatabase" localSheetId="81" hidden="1">持有待售负债!$A$4:$G$18</definedName>
    <definedName name="_xlnm._FilterDatabase" localSheetId="30" hidden="1">持有待售资产!$A$4:$I$17</definedName>
    <definedName name="_xlnm._FilterDatabase" localSheetId="0" hidden="1">封面!$A$3:$I$3</definedName>
    <definedName name="_xlnm._FilterDatabase" localSheetId="77" hidden="1">合同负债!$A$4:$G$18</definedName>
    <definedName name="_xlnm._FilterDatabase" localSheetId="29" hidden="1">合同资产!$A$4:$J$17</definedName>
    <definedName name="a">#REF!</definedName>
    <definedName name="bb">[1]说明!$C$31</definedName>
    <definedName name="BS">#REF!</definedName>
    <definedName name="BSCS">#REF!</definedName>
    <definedName name="BSCSP2">#REF!</definedName>
    <definedName name="cost">#REF!</definedName>
    <definedName name="DCF打印">#REF!</definedName>
    <definedName name="hh">[1]收入!$A$15</definedName>
    <definedName name="hjp">[1]收入!$A$15</definedName>
    <definedName name="IS">#REF!</definedName>
    <definedName name="ISCS">#REF!</definedName>
    <definedName name="ISCSP">#REF!</definedName>
    <definedName name="ISP">#REF!</definedName>
    <definedName name="PRCGAAP">#REF!</definedName>
    <definedName name="PRCGAAP2">#REF!</definedName>
    <definedName name="_xlnm.Print_Area" localSheetId="40">'4-5-1投资性房地产'!$A$1:$Q$28</definedName>
    <definedName name="_xlnm.Print_Area" localSheetId="41">'4-5-2投资性房地产'!$A$1:$P$28</definedName>
    <definedName name="_xlnm.Print_Area" localSheetId="42">'4-5-3投资性地产'!$A$1:$Q$28</definedName>
    <definedName name="_xlnm.Print_Area" localSheetId="43">'4-5-4投资性地产'!$A$1:$Q$28</definedName>
    <definedName name="_xlnm.Print_Area" localSheetId="19">'材料采购（在途物资）'!$A$1:$M$25</definedName>
    <definedName name="_xlnm.Print_Area" localSheetId="23">'产成品（库存商品）'!$A$1:$M$24</definedName>
    <definedName name="_xlnm.Print_Area" localSheetId="52">车辆!$A$1:$P$28</definedName>
    <definedName name="_xlnm.Print_Area" localSheetId="81">持有待售负债!$A$1:$G$20</definedName>
    <definedName name="_xlnm.Print_Area" localSheetId="30">持有待售资产!$A$1:$I$19</definedName>
    <definedName name="_xlnm.Print_Area" localSheetId="18">存货汇总!$A$1:$F$24</definedName>
    <definedName name="_xlnm.Print_Area" localSheetId="90">递延收益!$A$1:$G$16</definedName>
    <definedName name="_xlnm.Print_Area" localSheetId="91">递延所得税负债!$A$1:$F$25</definedName>
    <definedName name="_xlnm.Print_Area" localSheetId="68">递延所得税资产!$A$1:$F$24</definedName>
    <definedName name="_xlnm.Print_Area" localSheetId="53">电子设备!$A$1:$P$27</definedName>
    <definedName name="_xlnm.Print_Area" localSheetId="71">短期借款!$A$1:$K$27</definedName>
    <definedName name="_xlnm.Print_Area" localSheetId="25">发出商品!$A$1:$M$24</definedName>
    <definedName name="_xlnm.Print_Area" localSheetId="45">房屋建筑物!$A$1:$P$27</definedName>
    <definedName name="_xlnm.Print_Area" localSheetId="84">'非流动负债汇总 '!$A$1:$F$25</definedName>
    <definedName name="_xlnm.Print_Area" localSheetId="33">非流动资产汇总!$A$1:$F$25</definedName>
    <definedName name="_xlnm.Print_Area" localSheetId="3">分类汇总!$A:$A</definedName>
    <definedName name="_xlnm.Print_Area" localSheetId="0">封面!$A$1:$I$9</definedName>
    <definedName name="_xlnm.Print_Area" localSheetId="46">构筑物!$A$1:$P$26</definedName>
    <definedName name="_xlnm.Print_Area" localSheetId="37">股权投资!$A$1:$J$24</definedName>
    <definedName name="_xlnm.Print_Area" localSheetId="44">固定资产汇总!$A$1:$J$23</definedName>
    <definedName name="_xlnm.Print_Area" localSheetId="47">管道沟槽!$A$1:$O$27</definedName>
    <definedName name="_xlnm.Print_Area" localSheetId="77">合同负债!$A$1:$G$20</definedName>
    <definedName name="_xlnm.Print_Area" localSheetId="29">合同资产!$A$1:$J$19</definedName>
    <definedName name="_xlnm.Print_Area" localSheetId="2">汇总表!$A$1:$F$33</definedName>
    <definedName name="_xlnm.Print_Area" localSheetId="48">机器设备!$A$1:$Q$55</definedName>
    <definedName name="_xlnm.Print_Area" localSheetId="9">'交易性-股票'!$A$1:$J$24</definedName>
    <definedName name="_xlnm.Print_Area" localSheetId="11">'交易性-基金'!$A$1:$K$27</definedName>
    <definedName name="_xlnm.Print_Area" localSheetId="72">交易性金融负债!$A$1:$G$25</definedName>
    <definedName name="_xlnm.Print_Area" localSheetId="8">交易性金融资产汇总!$A$1:$F$24</definedName>
    <definedName name="_xlnm.Print_Area" localSheetId="10">'交易性-债券'!$A$1:$J$24</definedName>
    <definedName name="_xlnm.Print_Area" localSheetId="27">#REF!</definedName>
    <definedName name="_xlnm.Print_Area" localSheetId="65">开发支出!$A$1:$H$24</definedName>
    <definedName name="_xlnm.Print_Area" localSheetId="70">流动负债汇总!$A$1:$F$25</definedName>
    <definedName name="_xlnm.Print_Area" localSheetId="4">流动汇总!$A$1:$H$22</definedName>
    <definedName name="_xlnm.Print_Area" localSheetId="92">其他非流动负债!$A$1:$G$25</definedName>
    <definedName name="_xlnm.Print_Area" localSheetId="39">其他非流动金融资产!$A$1:$I$21</definedName>
    <definedName name="_xlnm.Print_Area" localSheetId="69">其他非流动资产!$A$1:$G$26</definedName>
    <definedName name="_xlnm.Print_Area" localSheetId="7">其他货币资金!$A$1:$J$25</definedName>
    <definedName name="_xlnm.Print_Area" localSheetId="83">其他流动负债!$A$1:$G$26</definedName>
    <definedName name="_xlnm.Print_Area" localSheetId="32">其他流动资产!$A$1:$H$23</definedName>
    <definedName name="_xlnm.Print_Area" localSheetId="38">其他权益工具投资!$A$1:$I$21</definedName>
    <definedName name="_xlnm.Print_Area" localSheetId="80">其他应付款!$A$1:$G$25</definedName>
    <definedName name="_xlnm.Print_Area" localSheetId="17">其他应收款!$A$1:$I$28</definedName>
    <definedName name="_xlnm.Print_Area" localSheetId="66">商誉!$A$1:$H$25</definedName>
    <definedName name="_xlnm.Print_Area" localSheetId="58">生产性生物资产!$A$1:$M$25</definedName>
    <definedName name="_xlnm.Print_Area" localSheetId="60">使用权资产!$A$1:$I$21</definedName>
    <definedName name="_xlnm.Print_Area" localSheetId="54">土地!$A$1:$O$28</definedName>
    <definedName name="_xlnm.Print_Area" localSheetId="22">委托加工物资!$A$1:$N$25</definedName>
    <definedName name="_xlnm.Print_Area" localSheetId="63">'无形-矿业权'!$A$1:$N$28</definedName>
    <definedName name="_xlnm.Print_Area" localSheetId="64">'无形-其他'!$A$1:$K$27</definedName>
    <definedName name="_xlnm.Print_Area" localSheetId="62">'无形-土地'!$A$1:$O$28</definedName>
    <definedName name="_xlnm.Print_Area" localSheetId="61">无形资产汇总!$A$1:$F$25</definedName>
    <definedName name="_xlnm.Print_Area" localSheetId="5">现金!$A$1:$H$23</definedName>
    <definedName name="_xlnm.Print_Area" localSheetId="73">衍生金融负债!$A$1:$G$25</definedName>
    <definedName name="_xlnm.Print_Area" localSheetId="12">衍生金融资产!$A$1:$H$26</definedName>
    <definedName name="_xlnm.Print_Area" localSheetId="82">一年到期非流动负债!$A$1:$H$25</definedName>
    <definedName name="_xlnm.Print_Area" localSheetId="31">一年到期非流动资产!$A$1:$H$23</definedName>
    <definedName name="_xlnm.Print_Area" localSheetId="6">银行存款!$A$1:$I$24</definedName>
    <definedName name="_xlnm.Print_Area" localSheetId="74">应付票据!$A$1:$H$25</definedName>
    <definedName name="_xlnm.Print_Area" localSheetId="86">应付债券!$A$1:$I$26</definedName>
    <definedName name="_xlnm.Print_Area" localSheetId="75">应付账款!$A$1:$G$25</definedName>
    <definedName name="_xlnm.Print_Area" localSheetId="79">应交税费!$A$1:$G$25</definedName>
    <definedName name="_xlnm.Print_Area" localSheetId="15">应收款项融资!$A$1:$I$19</definedName>
    <definedName name="_xlnm.Print_Area" localSheetId="13">应收票据!$A$1:$I$24</definedName>
    <definedName name="_xlnm.Print_Area" localSheetId="14">应收账款!$A$1:$I$23</definedName>
    <definedName name="_xlnm.Print_Area" localSheetId="59">油气资产!$A$1:$N$28</definedName>
    <definedName name="_xlnm.Print_Area" localSheetId="16">预付账款!$A$1:$I$24</definedName>
    <definedName name="_xlnm.Print_Area" localSheetId="89">预计负债!$A$1:$G$25</definedName>
    <definedName name="_xlnm.Print_Area" localSheetId="76">预收账款!$A$1:$G$25</definedName>
    <definedName name="_xlnm.Print_Area" localSheetId="20">原材料!$A$1:$M$24</definedName>
    <definedName name="_xlnm.Print_Area" localSheetId="24">'在产品（自制半成品）'!$A$1:$M$24</definedName>
    <definedName name="_xlnm.Print_Area" localSheetId="57">'在建（设备）'!$A$1:$Q$28</definedName>
    <definedName name="_xlnm.Print_Area" localSheetId="56">'在建（土建）'!$A$1:$L$27</definedName>
    <definedName name="_xlnm.Print_Area" localSheetId="55">在建工程汇总!$A$2:$F$26</definedName>
    <definedName name="_xlnm.Print_Area" localSheetId="21">在库周转材料!$A$1:$M$25</definedName>
    <definedName name="_xlnm.Print_Area" localSheetId="26">在用周转材料!$A$1:$O$25</definedName>
    <definedName name="_xlnm.Print_Area" localSheetId="34">债权投资!$A$1:$I$21</definedName>
    <definedName name="_xlnm.Print_Area" localSheetId="67">长期待摊费用!$A$1:$K$26</definedName>
    <definedName name="_xlnm.Print_Area" localSheetId="85">长期借款!$A$1:$K$26</definedName>
    <definedName name="_xlnm.Print_Area" localSheetId="88">长期应付款!$A$1:$I$26</definedName>
    <definedName name="_xlnm.Print_Area" localSheetId="36">长期应收!$A$1:$H$23</definedName>
    <definedName name="_xlnm.Print_Area" localSheetId="78">职工薪酬!$A$1:$F$28</definedName>
    <definedName name="_xlnm.Print_Area" localSheetId="1">资产负债表!$A$1:$J$49</definedName>
    <definedName name="_xlnm.Print_Area">#REF!</definedName>
    <definedName name="Print_Area_MI">#REF!</definedName>
    <definedName name="_xlnm.Print_Titles" localSheetId="40">'4-5-1投资性房地产'!$1:$6</definedName>
    <definedName name="_xlnm.Print_Titles" localSheetId="41">'4-5-2投资性房地产'!$1:$6</definedName>
    <definedName name="_xlnm.Print_Titles" localSheetId="42">'4-5-3投资性地产'!$1:$5</definedName>
    <definedName name="_xlnm.Print_Titles" localSheetId="43">'4-5-4投资性地产'!$1:$5</definedName>
    <definedName name="_xlnm.Print_Titles" localSheetId="19">'材料采购（在途物资）'!$1:$5</definedName>
    <definedName name="_xlnm.Print_Titles" localSheetId="23">'产成品（库存商品）'!$1:$5</definedName>
    <definedName name="_xlnm.Print_Titles" localSheetId="52">车辆!$1:$5</definedName>
    <definedName name="_xlnm.Print_Titles" localSheetId="81">持有待售负债!$1:7</definedName>
    <definedName name="_xlnm.Print_Titles" localSheetId="30">持有待售资产!$1:7</definedName>
    <definedName name="_xlnm.Print_Titles" localSheetId="18">存货汇总!$1:$4</definedName>
    <definedName name="_xlnm.Print_Titles" localSheetId="91">递延所得税负债!$1:$4</definedName>
    <definedName name="_xlnm.Print_Titles" localSheetId="68">递延所得税资产!$1:$4</definedName>
    <definedName name="_xlnm.Print_Titles" localSheetId="53">电子设备!$1:$5</definedName>
    <definedName name="_xlnm.Print_Titles" localSheetId="71">短期借款!$1:$4</definedName>
    <definedName name="_xlnm.Print_Titles" localSheetId="25">发出商品!$1:$5</definedName>
    <definedName name="_xlnm.Print_Titles" localSheetId="45">房屋建筑物!$1:$5</definedName>
    <definedName name="_xlnm.Print_Titles" localSheetId="84">'非流动负债汇总 '!$1:$4</definedName>
    <definedName name="_xlnm.Print_Titles" localSheetId="33">非流动资产汇总!$1:$4</definedName>
    <definedName name="_xlnm.Print_Titles" localSheetId="3">分类汇总!$1:$4</definedName>
    <definedName name="_xlnm.Print_Titles" localSheetId="46">构筑物!$1:$5</definedName>
    <definedName name="_xlnm.Print_Titles" localSheetId="37">股权投资!$1:$4</definedName>
    <definedName name="_xlnm.Print_Titles" localSheetId="44">固定资产汇总!$1:$5</definedName>
    <definedName name="_xlnm.Print_Titles" localSheetId="47">管道沟槽!$1:$5</definedName>
    <definedName name="_xlnm.Print_Titles" localSheetId="77">合同负债!$1:7</definedName>
    <definedName name="_xlnm.Print_Titles" localSheetId="29">合同资产!$1:7</definedName>
    <definedName name="_xlnm.Print_Titles" localSheetId="2">汇总表!$1:$5</definedName>
    <definedName name="_xlnm.Print_Titles" localSheetId="48">机器设备!$1:$5</definedName>
    <definedName name="_xlnm.Print_Titles" localSheetId="9">'交易性-股票'!$1:$4</definedName>
    <definedName name="_xlnm.Print_Titles" localSheetId="11">'交易性-基金'!$1:$4</definedName>
    <definedName name="_xlnm.Print_Titles" localSheetId="72">交易性金融负债!$1:$4</definedName>
    <definedName name="_xlnm.Print_Titles" localSheetId="8">交易性金融资产汇总!$1:$4</definedName>
    <definedName name="_xlnm.Print_Titles" localSheetId="10">'交易性-债券'!$1:$4</definedName>
    <definedName name="_xlnm.Print_Titles" localSheetId="65">开发支出!$1:$4</definedName>
    <definedName name="_xlnm.Print_Titles" localSheetId="70">流动负债汇总!$1:$4</definedName>
    <definedName name="_xlnm.Print_Titles" localSheetId="4">流动汇总!$1:$4</definedName>
    <definedName name="_xlnm.Print_Titles" localSheetId="92">其他非流动负债!$1:$4</definedName>
    <definedName name="_xlnm.Print_Titles" localSheetId="69">其他非流动资产!$1:$4</definedName>
    <definedName name="_xlnm.Print_Titles" localSheetId="7">其他货币资金!$1:$4</definedName>
    <definedName name="_xlnm.Print_Titles" localSheetId="83">其他流动负债!$1:$4</definedName>
    <definedName name="_xlnm.Print_Titles" localSheetId="32">其他流动资产!$1:$4</definedName>
    <definedName name="_xlnm.Print_Titles" localSheetId="80">其他应付款!$1:$4</definedName>
    <definedName name="_xlnm.Print_Titles" localSheetId="17">其他应收款!$1:$4</definedName>
    <definedName name="_xlnm.Print_Titles" localSheetId="66">商誉!$1:$4</definedName>
    <definedName name="_xlnm.Print_Titles" localSheetId="58">生产性生物资产!$1:$5</definedName>
    <definedName name="_xlnm.Print_Titles" localSheetId="54">土地!$1:$5</definedName>
    <definedName name="_xlnm.Print_Titles" localSheetId="22">委托加工物资!$1:$5</definedName>
    <definedName name="_xlnm.Print_Titles" localSheetId="63">'无形-矿业权'!$1:$4</definedName>
    <definedName name="_xlnm.Print_Titles" localSheetId="64">'无形-其他'!$1:$4</definedName>
    <definedName name="_xlnm.Print_Titles" localSheetId="62">'无形-土地'!$1:$4</definedName>
    <definedName name="_xlnm.Print_Titles" localSheetId="61">无形资产汇总!$1:$4</definedName>
    <definedName name="_xlnm.Print_Titles" localSheetId="5">现金!$1:$4</definedName>
    <definedName name="_xlnm.Print_Titles" localSheetId="82">一年到期非流动负债!$1:$4</definedName>
    <definedName name="_xlnm.Print_Titles" localSheetId="31">一年到期非流动资产!$1:$4</definedName>
    <definedName name="_xlnm.Print_Titles" localSheetId="6">银行存款!$1:$4</definedName>
    <definedName name="_xlnm.Print_Titles" localSheetId="74">应付票据!$1:$4</definedName>
    <definedName name="_xlnm.Print_Titles" localSheetId="86">应付债券!$1:$4</definedName>
    <definedName name="_xlnm.Print_Titles" localSheetId="75">应付账款!$1:$4</definedName>
    <definedName name="_xlnm.Print_Titles" localSheetId="79">应交税费!$1:$4</definedName>
    <definedName name="_xlnm.Print_Titles" localSheetId="13">应收票据!$1:$4</definedName>
    <definedName name="_xlnm.Print_Titles" localSheetId="14">应收账款!$1:$4</definedName>
    <definedName name="_xlnm.Print_Titles" localSheetId="59">油气资产!$1:$5</definedName>
    <definedName name="_xlnm.Print_Titles" localSheetId="16">预付账款!$1:$4</definedName>
    <definedName name="_xlnm.Print_Titles" localSheetId="89">预计负债!$1:$4</definedName>
    <definedName name="_xlnm.Print_Titles" localSheetId="76">预收账款!$1:$4</definedName>
    <definedName name="_xlnm.Print_Titles" localSheetId="20">原材料!$1:$5</definedName>
    <definedName name="_xlnm.Print_Titles" localSheetId="24">'在产品（自制半成品）'!$1:$5</definedName>
    <definedName name="_xlnm.Print_Titles" localSheetId="57">'在建（设备）'!$1:$5</definedName>
    <definedName name="_xlnm.Print_Titles" localSheetId="56">'在建（土建）'!$1:$3</definedName>
    <definedName name="_xlnm.Print_Titles" localSheetId="55">在建工程汇总!$2:$5</definedName>
    <definedName name="_xlnm.Print_Titles" localSheetId="21">在库周转材料!$1:$5</definedName>
    <definedName name="_xlnm.Print_Titles" localSheetId="26">在用周转材料!$1:$5</definedName>
    <definedName name="_xlnm.Print_Titles" localSheetId="67">长期待摊费用!$1:$4</definedName>
    <definedName name="_xlnm.Print_Titles" localSheetId="85">长期借款!$1:$4</definedName>
    <definedName name="_xlnm.Print_Titles" localSheetId="88">长期应付款!$1:$5</definedName>
    <definedName name="_xlnm.Print_Titles" localSheetId="36">长期应收!$1:$4</definedName>
    <definedName name="_xlnm.Print_Titles" localSheetId="78">职工薪酬!$1:$4</definedName>
    <definedName name="_xlnm.Print_Titles" localSheetId="1">资产负债表!$1:$4</definedName>
    <definedName name="sheet2">#REF!</definedName>
    <definedName name="sheet3">#REF!</definedName>
    <definedName name="sheet4">#REF!</definedName>
    <definedName name="sheet5">#REF!</definedName>
    <definedName name="sheet6">#REF!</definedName>
    <definedName name="sheet7">#REF!</definedName>
    <definedName name="ss">[1]收入!$A$15</definedName>
    <definedName name="Wedge">#REF!</definedName>
    <definedName name="Work_Program_By_Area_List">#REF!</definedName>
    <definedName name="合同资产">#REF!</definedName>
    <definedName name="机器设备评估明细表">#REF!</definedName>
    <definedName name="今年">2002.3</definedName>
    <definedName name="李廷章">#REF!</definedName>
    <definedName name="年初短期投资">#REF!</definedName>
    <definedName name="年初货币资金">#REF!</definedName>
    <definedName name="年初应收票据">#REF!</definedName>
    <definedName name="帐务_科目_1131059_栏目_期末贷方余额">20</definedName>
    <definedName name="전">#REF!</definedName>
    <definedName name="주택사업본부">#REF!</definedName>
    <definedName name="철구사업본부">#REF!</definedName>
  </definedNames>
  <calcPr calcId="144525" fullPrecision="0"/>
</workbook>
</file>

<file path=xl/comments1.xml><?xml version="1.0" encoding="utf-8"?>
<comments xmlns="http://schemas.openxmlformats.org/spreadsheetml/2006/main">
  <authors>
    <author>chenjie</author>
  </authors>
  <commentList>
    <comment ref="B5" authorId="0">
      <text>
        <r>
          <rPr>
            <b/>
            <sz val="9"/>
            <color rgb="FF000000"/>
            <rFont val="宋体"/>
            <charset val="134"/>
          </rPr>
          <t>chenjie:</t>
        </r>
        <r>
          <rPr>
            <sz val="9"/>
            <color rgb="FF000000"/>
            <rFont val="宋体"/>
            <charset val="134"/>
          </rPr>
          <t xml:space="preserve">
填写现金实物存放单位名称 </t>
        </r>
      </text>
    </comment>
    <comment ref="D5" authorId="0">
      <text>
        <r>
          <rPr>
            <b/>
            <sz val="9"/>
            <rFont val="宋体"/>
            <charset val="134"/>
          </rPr>
          <t>chenjie:</t>
        </r>
        <r>
          <rPr>
            <sz val="9"/>
            <rFont val="宋体"/>
            <charset val="134"/>
          </rPr>
          <t xml:space="preserve">
填写原币金额 </t>
        </r>
      </text>
    </comment>
    <comment ref="E5" authorId="0">
      <text>
        <r>
          <rPr>
            <b/>
            <sz val="9"/>
            <rFont val="宋体"/>
            <charset val="134"/>
          </rPr>
          <t>chenjie:</t>
        </r>
        <r>
          <rPr>
            <sz val="9"/>
            <rFont val="宋体"/>
            <charset val="134"/>
          </rPr>
          <t xml:space="preserve">
评估基准日汇率为中间价</t>
        </r>
      </text>
    </comment>
  </commentList>
</comments>
</file>

<file path=xl/comments10.xml><?xml version="1.0" encoding="utf-8"?>
<comments xmlns="http://schemas.openxmlformats.org/spreadsheetml/2006/main">
  <authors>
    <author>chenjie</author>
  </authors>
  <commentList>
    <comment ref="M6" authorId="0">
      <text>
        <r>
          <rPr>
            <b/>
            <sz val="9"/>
            <rFont val="宋体"/>
            <charset val="134"/>
          </rPr>
          <t>chenjie:</t>
        </r>
        <r>
          <rPr>
            <sz val="9"/>
            <rFont val="宋体"/>
            <charset val="134"/>
          </rPr>
          <t xml:space="preserve">
(1)注1；(2)负数余额产生的原因。</t>
        </r>
      </text>
    </comment>
  </commentList>
</comments>
</file>

<file path=xl/comments11.xml><?xml version="1.0" encoding="utf-8"?>
<comments xmlns="http://schemas.openxmlformats.org/spreadsheetml/2006/main">
  <authors>
    <author>chenjie</author>
  </authors>
  <commentList>
    <comment ref="B5" authorId="0">
      <text>
        <r>
          <rPr>
            <b/>
            <sz val="9"/>
            <rFont val="宋体"/>
            <charset val="134"/>
          </rPr>
          <t>chenjie:</t>
        </r>
        <r>
          <rPr>
            <sz val="9"/>
            <rFont val="宋体"/>
            <charset val="134"/>
          </rPr>
          <t xml:space="preserve">
填入债券名称如：“3年期国库券”、“5年期电力基金债券”等</t>
        </r>
      </text>
    </comment>
    <comment ref="C5" authorId="0">
      <text>
        <r>
          <rPr>
            <b/>
            <sz val="9"/>
            <rFont val="宋体"/>
            <charset val="134"/>
          </rPr>
          <t>chenjie:</t>
        </r>
        <r>
          <rPr>
            <sz val="9"/>
            <rFont val="宋体"/>
            <charset val="134"/>
          </rPr>
          <t xml:space="preserve">
购买日</t>
        </r>
      </text>
    </comment>
    <comment ref="H5" authorId="0">
      <text>
        <r>
          <rPr>
            <b/>
            <sz val="9"/>
            <rFont val="宋体"/>
            <charset val="134"/>
          </rPr>
          <t>chenjie:</t>
        </r>
        <r>
          <rPr>
            <sz val="9"/>
            <rFont val="宋体"/>
            <charset val="134"/>
          </rPr>
          <t xml:space="preserve">
设定抵押的债券应标明</t>
        </r>
      </text>
    </comment>
  </commentList>
</comments>
</file>

<file path=xl/comments12.xml><?xml version="1.0" encoding="utf-8"?>
<comments xmlns="http://schemas.openxmlformats.org/spreadsheetml/2006/main">
  <authors>
    <author>chenjie</author>
  </authors>
  <commentList>
    <comment ref="B5" authorId="0">
      <text>
        <r>
          <rPr>
            <b/>
            <sz val="9"/>
            <rFont val="宋体"/>
            <charset val="134"/>
          </rPr>
          <t>chenjie:</t>
        </r>
        <r>
          <rPr>
            <sz val="9"/>
            <rFont val="宋体"/>
            <charset val="134"/>
          </rPr>
          <t xml:space="preserve">
根据具体资产内容填写</t>
        </r>
      </text>
    </comment>
    <comment ref="H5" authorId="0">
      <text>
        <r>
          <rPr>
            <b/>
            <sz val="9"/>
            <rFont val="宋体"/>
            <charset val="134"/>
          </rPr>
          <t>chenjie:</t>
        </r>
        <r>
          <rPr>
            <sz val="9"/>
            <rFont val="宋体"/>
            <charset val="134"/>
          </rPr>
          <t xml:space="preserve">
因特殊原因转入的资产，应在备注栏简要说明原因，有可能发生损失的项目，应提供相关文件资料</t>
        </r>
      </text>
    </comment>
  </commentList>
</comments>
</file>

<file path=xl/comments13.xml><?xml version="1.0" encoding="utf-8"?>
<comments xmlns="http://schemas.openxmlformats.org/spreadsheetml/2006/main">
  <authors>
    <author>chenjie</author>
  </authors>
  <commentList>
    <comment ref="B5" authorId="0">
      <text>
        <r>
          <rPr>
            <b/>
            <sz val="9"/>
            <rFont val="宋体"/>
            <charset val="134"/>
          </rPr>
          <t>chenjie:</t>
        </r>
        <r>
          <rPr>
            <sz val="9"/>
            <rFont val="宋体"/>
            <charset val="134"/>
          </rPr>
          <t xml:space="preserve">
债务单位名称应填列全称，不应以地名或不明确的简称或业务内容代替</t>
        </r>
      </text>
    </comment>
    <comment ref="C5" authorId="0">
      <text>
        <r>
          <rPr>
            <b/>
            <sz val="9"/>
            <rFont val="宋体"/>
            <charset val="134"/>
          </rPr>
          <t>chenjie:</t>
        </r>
        <r>
          <rPr>
            <sz val="9"/>
            <rFont val="宋体"/>
            <charset val="134"/>
          </rPr>
          <t xml:space="preserve">
如：“租赁XXXXXX”等</t>
        </r>
      </text>
    </comment>
    <comment ref="D5" authorId="0">
      <text>
        <r>
          <rPr>
            <b/>
            <sz val="9"/>
            <rFont val="宋体"/>
            <charset val="134"/>
          </rPr>
          <t>chenjie:</t>
        </r>
        <r>
          <rPr>
            <sz val="9"/>
            <rFont val="宋体"/>
            <charset val="134"/>
          </rPr>
          <t xml:space="preserve">
填列最后一笔借方发生额的日期；
日期填写形式(半角状态下)如：2002-6又如2001-11</t>
        </r>
      </text>
    </comment>
    <comment ref="H5" authorId="0">
      <text>
        <r>
          <rPr>
            <b/>
            <sz val="9"/>
            <rFont val="宋体"/>
            <charset val="134"/>
          </rPr>
          <t>chenjie:</t>
        </r>
        <r>
          <rPr>
            <sz val="9"/>
            <rFont val="宋体"/>
            <charset val="134"/>
          </rPr>
          <t xml:space="preserve">
1）欠款单位为关联方、总公司内部或本公司内部单位的，应在备注栏注明“关联方”、“总公司内部”“内部单位”；2） 涉诉款项应在备注中标明；3）评估基准日后已收回款项的，应注明日期如“2002年7月4日收回”；4）其他填表单位认为应说明的事项</t>
        </r>
      </text>
    </comment>
  </commentList>
</comments>
</file>

<file path=xl/comments14.xml><?xml version="1.0" encoding="utf-8"?>
<comments xmlns="http://schemas.openxmlformats.org/spreadsheetml/2006/main">
  <authors>
    <author>chenjie</author>
  </authors>
  <commentList>
    <comment ref="B7" authorId="0">
      <text>
        <r>
          <rPr>
            <b/>
            <sz val="9"/>
            <rFont val="宋体"/>
            <charset val="134"/>
          </rPr>
          <t>chenjie:</t>
        </r>
        <r>
          <rPr>
            <sz val="9"/>
            <rFont val="宋体"/>
            <charset val="134"/>
          </rPr>
          <t xml:space="preserve">
填写房产证编号,无证不填</t>
        </r>
      </text>
    </comment>
    <comment ref="E7" authorId="0">
      <text>
        <r>
          <rPr>
            <b/>
            <sz val="9"/>
            <rFont val="宋体"/>
            <charset val="134"/>
          </rPr>
          <t>chenjie:</t>
        </r>
        <r>
          <rPr>
            <sz val="9"/>
            <rFont val="宋体"/>
            <charset val="134"/>
          </rPr>
          <t xml:space="preserve">
如：“砖混、钢混、框架、砖木、简易”等，各类型结构的定义参见填表说明。</t>
        </r>
      </text>
    </comment>
    <comment ref="F7" authorId="0">
      <text>
        <r>
          <rPr>
            <b/>
            <sz val="9"/>
            <rFont val="宋体"/>
            <charset val="134"/>
          </rPr>
          <t>chenjie:</t>
        </r>
        <r>
          <rPr>
            <sz val="9"/>
            <rFont val="宋体"/>
            <charset val="134"/>
          </rPr>
          <t xml:space="preserve">
指竣工日期</t>
        </r>
      </text>
    </comment>
    <comment ref="G7" authorId="0">
      <text>
        <r>
          <rPr>
            <b/>
            <sz val="9"/>
            <rFont val="宋体"/>
            <charset val="134"/>
          </rPr>
          <t>chenjie:</t>
        </r>
        <r>
          <rPr>
            <sz val="9"/>
            <rFont val="宋体"/>
            <charset val="134"/>
          </rPr>
          <t xml:space="preserve">
</t>
        </r>
        <r>
          <rPr>
            <sz val="12"/>
            <rFont val="宋体"/>
            <charset val="134"/>
          </rPr>
          <t>m</t>
        </r>
        <r>
          <rPr>
            <vertAlign val="superscript"/>
            <sz val="12"/>
            <rFont val="宋体"/>
            <charset val="134"/>
          </rPr>
          <t>2</t>
        </r>
        <r>
          <rPr>
            <sz val="9"/>
            <rFont val="宋体"/>
            <charset val="134"/>
          </rPr>
          <t>或</t>
        </r>
        <r>
          <rPr>
            <sz val="12"/>
            <rFont val="宋体"/>
            <charset val="134"/>
          </rPr>
          <t>m</t>
        </r>
        <r>
          <rPr>
            <vertAlign val="superscript"/>
            <sz val="12"/>
            <rFont val="宋体"/>
            <charset val="134"/>
          </rPr>
          <t>3</t>
        </r>
      </text>
    </comment>
    <comment ref="H7" authorId="0">
      <text>
        <r>
          <rPr>
            <b/>
            <sz val="9"/>
            <rFont val="宋体"/>
            <charset val="134"/>
          </rPr>
          <t>chenjie:</t>
        </r>
        <r>
          <rPr>
            <sz val="9"/>
            <rFont val="宋体"/>
            <charset val="134"/>
          </rPr>
          <t xml:space="preserve">
(1)一般应填写房产证所填写的建筑面积值，如无房屋证，应填写工程概预算书上的面积值，否则就需要重新丈量；(2)对因改扩建已改变了原有建筑面积的，应以基准日实际建筑面积填报，但必须在备注中加以说明。</t>
        </r>
        <r>
          <rPr>
            <b/>
            <sz val="9"/>
            <rFont val="宋体"/>
            <charset val="134"/>
          </rPr>
          <t>注意：</t>
        </r>
        <r>
          <rPr>
            <sz val="9"/>
            <rFont val="宋体"/>
            <charset val="134"/>
          </rPr>
          <t>在增加面积的同时，应增加帐面原值及净值，如果增加面积的相应价值未入帐，应同时在备注中注明未入帐部分的建筑面积。</t>
        </r>
      </text>
    </comment>
    <comment ref="Q7" authorId="0">
      <text>
        <r>
          <rPr>
            <b/>
            <sz val="9"/>
            <rFont val="宋体"/>
            <charset val="134"/>
          </rPr>
          <t>chenjie:</t>
        </r>
        <r>
          <rPr>
            <sz val="9"/>
            <rFont val="宋体"/>
            <charset val="134"/>
          </rPr>
          <t xml:space="preserve">
备注中须说明的事项：(1)对因改扩建已改变了原有建筑面积的；(2)在增加面积的同时，其相应价值未入帐的，注明未入帐部分的建筑面积。(3)盘盈资产及非正常状态下的房屋，如：“危房、已拆除、待报废”等(4)负数余额；(5)房屋管理部门确定为“违章建筑”的。</t>
        </r>
      </text>
    </comment>
  </commentList>
</comments>
</file>

<file path=xl/comments15.xml><?xml version="1.0" encoding="utf-8"?>
<comments xmlns="http://schemas.openxmlformats.org/spreadsheetml/2006/main">
  <authors>
    <author>chenjie</author>
  </authors>
  <commentList>
    <comment ref="B7" authorId="0">
      <text>
        <r>
          <rPr>
            <b/>
            <sz val="9"/>
            <rFont val="宋体"/>
            <charset val="134"/>
          </rPr>
          <t>chenjie:</t>
        </r>
        <r>
          <rPr>
            <sz val="9"/>
            <rFont val="宋体"/>
            <charset val="134"/>
          </rPr>
          <t xml:space="preserve">
填写房产证编号,无证不填</t>
        </r>
      </text>
    </comment>
    <comment ref="E7" authorId="0">
      <text>
        <r>
          <rPr>
            <b/>
            <sz val="9"/>
            <rFont val="宋体"/>
            <charset val="134"/>
          </rPr>
          <t>chenjie:</t>
        </r>
        <r>
          <rPr>
            <sz val="9"/>
            <rFont val="宋体"/>
            <charset val="134"/>
          </rPr>
          <t xml:space="preserve">
如：“砖混、钢混、框架、砖木、简易”等，各类型结构的定义参见填表说明。</t>
        </r>
      </text>
    </comment>
    <comment ref="F7" authorId="0">
      <text>
        <r>
          <rPr>
            <b/>
            <sz val="9"/>
            <rFont val="宋体"/>
            <charset val="134"/>
          </rPr>
          <t>chenjie:</t>
        </r>
        <r>
          <rPr>
            <sz val="9"/>
            <rFont val="宋体"/>
            <charset val="134"/>
          </rPr>
          <t xml:space="preserve">
指竣工日期</t>
        </r>
      </text>
    </comment>
    <comment ref="G7" authorId="0">
      <text>
        <r>
          <rPr>
            <b/>
            <sz val="9"/>
            <rFont val="宋体"/>
            <charset val="134"/>
          </rPr>
          <t>chenjie:</t>
        </r>
        <r>
          <rPr>
            <sz val="9"/>
            <rFont val="宋体"/>
            <charset val="134"/>
          </rPr>
          <t xml:space="preserve">
</t>
        </r>
        <r>
          <rPr>
            <sz val="12"/>
            <rFont val="宋体"/>
            <charset val="134"/>
          </rPr>
          <t>m</t>
        </r>
        <r>
          <rPr>
            <vertAlign val="superscript"/>
            <sz val="12"/>
            <rFont val="宋体"/>
            <charset val="134"/>
          </rPr>
          <t>2</t>
        </r>
        <r>
          <rPr>
            <sz val="9"/>
            <rFont val="宋体"/>
            <charset val="134"/>
          </rPr>
          <t>或</t>
        </r>
        <r>
          <rPr>
            <sz val="12"/>
            <rFont val="宋体"/>
            <charset val="134"/>
          </rPr>
          <t>m</t>
        </r>
        <r>
          <rPr>
            <vertAlign val="superscript"/>
            <sz val="12"/>
            <rFont val="宋体"/>
            <charset val="134"/>
          </rPr>
          <t>3</t>
        </r>
      </text>
    </comment>
    <comment ref="H7" authorId="0">
      <text>
        <r>
          <rPr>
            <b/>
            <sz val="9"/>
            <rFont val="宋体"/>
            <charset val="134"/>
          </rPr>
          <t>chenjie:</t>
        </r>
        <r>
          <rPr>
            <sz val="9"/>
            <rFont val="宋体"/>
            <charset val="134"/>
          </rPr>
          <t xml:space="preserve">
(1)一般应填写房产证所填写的建筑面积值，如无房屋证，应填写工程概预算书上的面积值，否则就需要重新丈量；(2)对因改扩建已改变了原有建筑面积的，应以基准日实际建筑面积填报，但必须在备注中加以说明。</t>
        </r>
        <r>
          <rPr>
            <b/>
            <sz val="9"/>
            <rFont val="宋体"/>
            <charset val="134"/>
          </rPr>
          <t>注意：</t>
        </r>
        <r>
          <rPr>
            <sz val="9"/>
            <rFont val="宋体"/>
            <charset val="134"/>
          </rPr>
          <t>在增加面积的同时，应增加帐面原值及净值，如果增加面积的相应价值未入帐，应同时在备注中注明未入帐部分的建筑面积。</t>
        </r>
      </text>
    </comment>
    <comment ref="P7" authorId="0">
      <text>
        <r>
          <rPr>
            <b/>
            <sz val="9"/>
            <rFont val="宋体"/>
            <charset val="134"/>
          </rPr>
          <t>chenjie:</t>
        </r>
        <r>
          <rPr>
            <sz val="9"/>
            <rFont val="宋体"/>
            <charset val="134"/>
          </rPr>
          <t xml:space="preserve">
备注中须说明的事项：(1)对因改扩建已改变了原有建筑面积的；(2)在增加面积的同时，其相应价值未入帐的，注明未入帐部分的建筑面积。(3)盘盈资产及非正常状态下的房屋，如：“危房、已拆除、待报废”等(4)负数余额；(5)房屋管理部门确定为“违章建筑”的。</t>
        </r>
      </text>
    </comment>
  </commentList>
</comments>
</file>

<file path=xl/comments16.xml><?xml version="1.0" encoding="utf-8"?>
<comments xmlns="http://schemas.openxmlformats.org/spreadsheetml/2006/main">
  <authors>
    <author>chenjie</author>
  </authors>
  <commentList>
    <comment ref="B6" authorId="0">
      <text>
        <r>
          <rPr>
            <b/>
            <sz val="9"/>
            <rFont val="宋体"/>
            <charset val="134"/>
          </rPr>
          <t>chenjie:</t>
        </r>
        <r>
          <rPr>
            <sz val="9"/>
            <rFont val="宋体"/>
            <charset val="134"/>
          </rPr>
          <t xml:space="preserve">
土地使用权证书的编号</t>
        </r>
      </text>
    </comment>
    <comment ref="E6" authorId="0">
      <text>
        <r>
          <rPr>
            <b/>
            <sz val="9"/>
            <rFont val="宋体"/>
            <charset val="134"/>
          </rPr>
          <t>chenjie:</t>
        </r>
        <r>
          <rPr>
            <sz val="9"/>
            <rFont val="宋体"/>
            <charset val="134"/>
          </rPr>
          <t xml:space="preserve">
所填内容应与土地证记录相符</t>
        </r>
      </text>
    </comment>
    <comment ref="F6" authorId="0">
      <text>
        <r>
          <rPr>
            <b/>
            <sz val="9"/>
            <rFont val="宋体"/>
            <charset val="134"/>
          </rPr>
          <t>chenjie:</t>
        </r>
        <r>
          <rPr>
            <sz val="9"/>
            <rFont val="宋体"/>
            <charset val="134"/>
          </rPr>
          <t xml:space="preserve">
所填内容应与土地证记录相符</t>
        </r>
      </text>
    </comment>
    <comment ref="G6" authorId="0">
      <text>
        <r>
          <rPr>
            <b/>
            <sz val="9"/>
            <rFont val="宋体"/>
            <charset val="134"/>
          </rPr>
          <t>chenjie:</t>
        </r>
        <r>
          <rPr>
            <sz val="9"/>
            <rFont val="宋体"/>
            <charset val="134"/>
          </rPr>
          <t xml:space="preserve">
所填内容应与土地证记录相符</t>
        </r>
      </text>
    </comment>
    <comment ref="I6" authorId="0">
      <text>
        <r>
          <rPr>
            <b/>
            <sz val="9"/>
            <rFont val="宋体"/>
            <charset val="134"/>
          </rPr>
          <t>chenjie:</t>
        </r>
        <r>
          <rPr>
            <sz val="9"/>
            <rFont val="宋体"/>
            <charset val="134"/>
          </rPr>
          <t xml:space="preserve">
所填内容应与土地证记录相符</t>
        </r>
      </text>
    </comment>
  </commentList>
</comments>
</file>

<file path=xl/comments17.xml><?xml version="1.0" encoding="utf-8"?>
<comments xmlns="http://schemas.openxmlformats.org/spreadsheetml/2006/main">
  <authors>
    <author>chenjie</author>
  </authors>
  <commentList>
    <comment ref="B6" authorId="0">
      <text>
        <r>
          <rPr>
            <b/>
            <sz val="9"/>
            <rFont val="宋体"/>
            <charset val="134"/>
          </rPr>
          <t>chenjie:</t>
        </r>
        <r>
          <rPr>
            <sz val="9"/>
            <rFont val="宋体"/>
            <charset val="134"/>
          </rPr>
          <t xml:space="preserve">
土地使用权证书的编号</t>
        </r>
      </text>
    </comment>
    <comment ref="E6" authorId="0">
      <text>
        <r>
          <rPr>
            <b/>
            <sz val="9"/>
            <rFont val="宋体"/>
            <charset val="134"/>
          </rPr>
          <t>chenjie:</t>
        </r>
        <r>
          <rPr>
            <sz val="9"/>
            <rFont val="宋体"/>
            <charset val="134"/>
          </rPr>
          <t xml:space="preserve">
所填内容应与土地证记录相符</t>
        </r>
      </text>
    </comment>
    <comment ref="F6" authorId="0">
      <text>
        <r>
          <rPr>
            <b/>
            <sz val="9"/>
            <rFont val="宋体"/>
            <charset val="134"/>
          </rPr>
          <t>chenjie:</t>
        </r>
        <r>
          <rPr>
            <sz val="9"/>
            <rFont val="宋体"/>
            <charset val="134"/>
          </rPr>
          <t xml:space="preserve">
所填内容应与土地证记录相符</t>
        </r>
      </text>
    </comment>
    <comment ref="G6" authorId="0">
      <text>
        <r>
          <rPr>
            <b/>
            <sz val="9"/>
            <rFont val="宋体"/>
            <charset val="134"/>
          </rPr>
          <t>chenjie:</t>
        </r>
        <r>
          <rPr>
            <sz val="9"/>
            <rFont val="宋体"/>
            <charset val="134"/>
          </rPr>
          <t xml:space="preserve">
所填内容应与土地证记录相符</t>
        </r>
      </text>
    </comment>
    <comment ref="I6" authorId="0">
      <text>
        <r>
          <rPr>
            <b/>
            <sz val="9"/>
            <rFont val="宋体"/>
            <charset val="134"/>
          </rPr>
          <t>chenjie:</t>
        </r>
        <r>
          <rPr>
            <sz val="9"/>
            <rFont val="宋体"/>
            <charset val="134"/>
          </rPr>
          <t xml:space="preserve">
所填内容应与土地证记录相符</t>
        </r>
      </text>
    </comment>
  </commentList>
</comments>
</file>

<file path=xl/comments18.xml><?xml version="1.0" encoding="utf-8"?>
<comments xmlns="http://schemas.openxmlformats.org/spreadsheetml/2006/main">
  <authors>
    <author>chenjie</author>
  </authors>
  <commentList>
    <comment ref="B6" authorId="0">
      <text>
        <r>
          <rPr>
            <b/>
            <sz val="9"/>
            <rFont val="宋体"/>
            <charset val="134"/>
          </rPr>
          <t>chenjie:</t>
        </r>
        <r>
          <rPr>
            <sz val="9"/>
            <rFont val="宋体"/>
            <charset val="134"/>
          </rPr>
          <t xml:space="preserve">
填写房产证编号,无证不填</t>
        </r>
      </text>
    </comment>
    <comment ref="D6" authorId="0">
      <text>
        <r>
          <rPr>
            <b/>
            <sz val="9"/>
            <rFont val="宋体"/>
            <charset val="134"/>
          </rPr>
          <t>chenjie:</t>
        </r>
        <r>
          <rPr>
            <sz val="9"/>
            <rFont val="宋体"/>
            <charset val="134"/>
          </rPr>
          <t xml:space="preserve">
如：“砖混、钢混、框架、砖木、简易”等，各类型结构的定义参见填表说明。</t>
        </r>
      </text>
    </comment>
    <comment ref="E6" authorId="0">
      <text>
        <r>
          <rPr>
            <b/>
            <sz val="9"/>
            <rFont val="宋体"/>
            <charset val="134"/>
          </rPr>
          <t>chenjie:</t>
        </r>
        <r>
          <rPr>
            <sz val="9"/>
            <rFont val="宋体"/>
            <charset val="134"/>
          </rPr>
          <t xml:space="preserve">
指竣工日期</t>
        </r>
      </text>
    </comment>
    <comment ref="F6" authorId="0">
      <text>
        <r>
          <rPr>
            <b/>
            <sz val="9"/>
            <rFont val="宋体"/>
            <charset val="134"/>
          </rPr>
          <t>chenjie:</t>
        </r>
        <r>
          <rPr>
            <sz val="9"/>
            <rFont val="宋体"/>
            <charset val="134"/>
          </rPr>
          <t xml:space="preserve">
</t>
        </r>
        <r>
          <rPr>
            <sz val="12"/>
            <rFont val="宋体"/>
            <charset val="134"/>
          </rPr>
          <t>m</t>
        </r>
        <r>
          <rPr>
            <vertAlign val="superscript"/>
            <sz val="12"/>
            <rFont val="宋体"/>
            <charset val="134"/>
          </rPr>
          <t>2</t>
        </r>
        <r>
          <rPr>
            <sz val="9"/>
            <rFont val="宋体"/>
            <charset val="134"/>
          </rPr>
          <t>或</t>
        </r>
        <r>
          <rPr>
            <sz val="12"/>
            <rFont val="宋体"/>
            <charset val="134"/>
          </rPr>
          <t>m</t>
        </r>
        <r>
          <rPr>
            <vertAlign val="superscript"/>
            <sz val="12"/>
            <rFont val="宋体"/>
            <charset val="134"/>
          </rPr>
          <t>3</t>
        </r>
      </text>
    </comment>
    <comment ref="G6" authorId="0">
      <text>
        <r>
          <rPr>
            <b/>
            <sz val="9"/>
            <rFont val="宋体"/>
            <charset val="134"/>
          </rPr>
          <t>chenjie:</t>
        </r>
        <r>
          <rPr>
            <sz val="9"/>
            <rFont val="宋体"/>
            <charset val="134"/>
          </rPr>
          <t xml:space="preserve">
(1)一般应填写房产证所填写的建筑面积值，如无房屋证，应填写工程概预算书上的面积值，否则就需要重新丈量；(2)对因改扩建已改变了原有建筑面积的，应以基准日实际建筑面积填报，但必须在备注中加以说明。</t>
        </r>
        <r>
          <rPr>
            <b/>
            <sz val="9"/>
            <rFont val="宋体"/>
            <charset val="134"/>
          </rPr>
          <t>注意：</t>
        </r>
        <r>
          <rPr>
            <sz val="9"/>
            <rFont val="宋体"/>
            <charset val="134"/>
          </rPr>
          <t>在增加面积的同时，应增加帐面原值及净值，如果增加面积的相应价值未入帐，应同时在备注中注明未入帐部分的建筑面积。</t>
        </r>
      </text>
    </comment>
    <comment ref="P6" authorId="0">
      <text>
        <r>
          <rPr>
            <b/>
            <sz val="9"/>
            <rFont val="宋体"/>
            <charset val="134"/>
          </rPr>
          <t>chenjie:</t>
        </r>
        <r>
          <rPr>
            <sz val="9"/>
            <rFont val="宋体"/>
            <charset val="134"/>
          </rPr>
          <t xml:space="preserve">
备注中须说明的事项：(1)对因改扩建已改变了原有建筑面积的；(2)在增加面积的同时，其相应价值未入帐的，注明未入帐部分的建筑面积。(3)盘盈资产及非正常状态下的房屋，如：“危房、已拆除、待报废”等(4)负数余额；(5)房屋管理部门确定为“违章建筑”的。</t>
        </r>
      </text>
    </comment>
  </commentList>
</comments>
</file>

<file path=xl/comments19.xml><?xml version="1.0" encoding="utf-8"?>
<comments xmlns="http://schemas.openxmlformats.org/spreadsheetml/2006/main">
  <authors>
    <author>chenjie</author>
  </authors>
  <commentList>
    <comment ref="B6" authorId="0">
      <text>
        <r>
          <rPr>
            <b/>
            <sz val="9"/>
            <rFont val="宋体"/>
            <charset val="134"/>
          </rPr>
          <t>chenjie:</t>
        </r>
        <r>
          <rPr>
            <sz val="9"/>
            <rFont val="宋体"/>
            <charset val="134"/>
          </rPr>
          <t xml:space="preserve">
填写构筑物或其他辅助设施的全称</t>
        </r>
      </text>
    </comment>
    <comment ref="C6" authorId="0">
      <text>
        <r>
          <rPr>
            <b/>
            <sz val="9"/>
            <rFont val="宋体"/>
            <charset val="134"/>
          </rPr>
          <t>chenjie:</t>
        </r>
        <r>
          <rPr>
            <sz val="9"/>
            <rFont val="宋体"/>
            <charset val="134"/>
          </rPr>
          <t xml:space="preserve">
如“砖、钢筋砼、钢结构、砖铁栏杆、砼面、沥青面、砖面”等，详见填表说明</t>
        </r>
      </text>
    </comment>
    <comment ref="D6" authorId="0">
      <text>
        <r>
          <rPr>
            <b/>
            <sz val="9"/>
            <rFont val="宋体"/>
            <charset val="134"/>
          </rPr>
          <t>chenjie:</t>
        </r>
        <r>
          <rPr>
            <sz val="9"/>
            <rFont val="宋体"/>
            <charset val="134"/>
          </rPr>
          <t xml:space="preserve">
指竣工验收日</t>
        </r>
      </text>
    </comment>
    <comment ref="E6" authorId="0">
      <text>
        <r>
          <rPr>
            <b/>
            <sz val="9"/>
            <rFont val="宋体"/>
            <charset val="134"/>
          </rPr>
          <t>chenjie:</t>
        </r>
        <r>
          <rPr>
            <sz val="9"/>
            <rFont val="宋体"/>
            <charset val="134"/>
          </rPr>
          <t xml:space="preserve">
座、口（井）、m、个等，详见填表说明</t>
        </r>
      </text>
    </comment>
    <comment ref="H6" authorId="0">
      <text>
        <r>
          <rPr>
            <b/>
            <sz val="9"/>
            <rFont val="宋体"/>
            <charset val="134"/>
          </rPr>
          <t>chenjie:</t>
        </r>
        <r>
          <rPr>
            <sz val="9"/>
            <rFont val="宋体"/>
            <charset val="134"/>
          </rPr>
          <t xml:space="preserve">
长度、宽度和建筑面积应按图纸准确填写</t>
        </r>
      </text>
    </comment>
    <comment ref="P6" authorId="0">
      <text>
        <r>
          <rPr>
            <b/>
            <sz val="9"/>
            <rFont val="宋体"/>
            <charset val="134"/>
          </rPr>
          <t>chenjie:</t>
        </r>
        <r>
          <rPr>
            <sz val="9"/>
            <rFont val="宋体"/>
            <charset val="134"/>
          </rPr>
          <t xml:space="preserve">
备注中须说明的事项：(1)对因改扩建已改变了原有建筑面积的；(2)改扩建增加的相应价值未入帐的，注明未入帐部分的建筑面积。(3)盘盈资产及非正常状态下的资产，如：“已拆除、待报废”等(5)负数余额</t>
        </r>
      </text>
    </comment>
  </commentList>
</comments>
</file>

<file path=xl/comments2.xml><?xml version="1.0" encoding="utf-8"?>
<comments xmlns="http://schemas.openxmlformats.org/spreadsheetml/2006/main">
  <authors>
    <author>chenjie</author>
  </authors>
  <commentList>
    <comment ref="B5" authorId="0">
      <text>
        <r>
          <rPr>
            <b/>
            <sz val="9"/>
            <color rgb="FF000000"/>
            <rFont val="宋体"/>
            <charset val="134"/>
          </rPr>
          <t>chenjie:</t>
        </r>
        <r>
          <rPr>
            <sz val="9"/>
            <color rgb="FF000000"/>
            <rFont val="宋体"/>
            <charset val="134"/>
          </rPr>
          <t xml:space="preserve">
填列全称</t>
        </r>
      </text>
    </comment>
    <comment ref="C5" authorId="0">
      <text>
        <r>
          <rPr>
            <b/>
            <sz val="9"/>
            <rFont val="宋体"/>
            <charset val="134"/>
          </rPr>
          <t>chenjie:</t>
        </r>
        <r>
          <rPr>
            <sz val="9"/>
            <rFont val="宋体"/>
            <charset val="134"/>
          </rPr>
          <t xml:space="preserve">
如：鞍山信托、民生银行等、天鸿宝业等</t>
        </r>
      </text>
    </comment>
    <comment ref="D5" authorId="0">
      <text>
        <r>
          <rPr>
            <b/>
            <sz val="9"/>
            <rFont val="宋体"/>
            <charset val="134"/>
          </rPr>
          <t>chenjie:</t>
        </r>
        <r>
          <rPr>
            <sz val="9"/>
            <rFont val="宋体"/>
            <charset val="134"/>
          </rPr>
          <t xml:space="preserve">
购买日</t>
        </r>
      </text>
    </comment>
  </commentList>
</comments>
</file>

<file path=xl/comments20.xml><?xml version="1.0" encoding="utf-8"?>
<comments xmlns="http://schemas.openxmlformats.org/spreadsheetml/2006/main">
  <authors>
    <author>chenjie</author>
  </authors>
  <commentList>
    <comment ref="B6" authorId="0">
      <text>
        <r>
          <rPr>
            <b/>
            <sz val="9"/>
            <rFont val="宋体"/>
            <charset val="134"/>
          </rPr>
          <t>chenjie:</t>
        </r>
        <r>
          <rPr>
            <sz val="9"/>
            <rFont val="宋体"/>
            <charset val="134"/>
          </rPr>
          <t xml:space="preserve">
填写管道和沟槽的全称</t>
        </r>
      </text>
    </comment>
    <comment ref="E6" authorId="0">
      <text>
        <r>
          <rPr>
            <b/>
            <sz val="9"/>
            <rFont val="宋体"/>
            <charset val="134"/>
          </rPr>
          <t>chenjie:</t>
        </r>
        <r>
          <rPr>
            <sz val="9"/>
            <rFont val="宋体"/>
            <charset val="134"/>
          </rPr>
          <t xml:space="preserve">
长度、槽深、沟宽*沟厚管径*壁厚、材质、绝缘方式等应按图纸准确填写</t>
        </r>
      </text>
    </comment>
    <comment ref="F6" authorId="0">
      <text>
        <r>
          <rPr>
            <b/>
            <sz val="9"/>
            <rFont val="宋体"/>
            <charset val="134"/>
          </rPr>
          <t>chenjie:</t>
        </r>
        <r>
          <rPr>
            <sz val="9"/>
            <rFont val="宋体"/>
            <charset val="134"/>
          </rPr>
          <t xml:space="preserve">
如”砖、砼、钢管、砼管”等</t>
        </r>
      </text>
    </comment>
    <comment ref="H6" authorId="0">
      <text>
        <r>
          <rPr>
            <b/>
            <sz val="9"/>
            <rFont val="宋体"/>
            <charset val="134"/>
          </rPr>
          <t>chenjie:</t>
        </r>
        <r>
          <rPr>
            <sz val="9"/>
            <rFont val="宋体"/>
            <charset val="134"/>
          </rPr>
          <t xml:space="preserve">
指竣工日期</t>
        </r>
      </text>
    </comment>
    <comment ref="O6" authorId="0">
      <text>
        <r>
          <rPr>
            <b/>
            <sz val="9"/>
            <rFont val="宋体"/>
            <charset val="134"/>
          </rPr>
          <t>chenjie:</t>
        </r>
        <r>
          <rPr>
            <sz val="9"/>
            <rFont val="宋体"/>
            <charset val="134"/>
          </rPr>
          <t xml:space="preserve">
备注中须说明的事项：(1)对因改扩建已改变了原有记录的；(2)改扩建增加的相应价值未入帐的，注明未入帐部分的尺寸规格等。(3)盘盈资产及非正常状态下的资产，如：“已拆除、待报废”等(5)负数余额</t>
        </r>
      </text>
    </comment>
  </commentList>
</comments>
</file>

<file path=xl/comments21.xml><?xml version="1.0" encoding="utf-8"?>
<comments xmlns="http://schemas.openxmlformats.org/spreadsheetml/2006/main">
  <authors>
    <author>chenjie</author>
  </authors>
  <commentList>
    <comment ref="B6" authorId="0">
      <text>
        <r>
          <rPr>
            <b/>
            <sz val="9"/>
            <rFont val="宋体"/>
            <charset val="134"/>
          </rPr>
          <t>chenjie:</t>
        </r>
        <r>
          <rPr>
            <sz val="9"/>
            <rFont val="宋体"/>
            <charset val="134"/>
          </rPr>
          <t xml:space="preserve">
设备按单台（套）填列</t>
        </r>
      </text>
    </comment>
    <comment ref="C6" authorId="0">
      <text>
        <r>
          <rPr>
            <b/>
            <sz val="9"/>
            <rFont val="宋体"/>
            <charset val="134"/>
          </rPr>
          <t>chenjie:</t>
        </r>
        <r>
          <rPr>
            <sz val="9"/>
            <rFont val="宋体"/>
            <charset val="134"/>
          </rPr>
          <t xml:space="preserve">
按设备铭牌填写</t>
        </r>
      </text>
    </comment>
    <comment ref="D6" authorId="0">
      <text>
        <r>
          <rPr>
            <b/>
            <sz val="9"/>
            <rFont val="宋体"/>
            <charset val="134"/>
          </rPr>
          <t>chenjie:</t>
        </r>
        <r>
          <rPr>
            <sz val="9"/>
            <rFont val="宋体"/>
            <charset val="134"/>
          </rPr>
          <t xml:space="preserve">
按设备铭牌填写，不得以地名或经销商名称替代</t>
        </r>
      </text>
    </comment>
    <comment ref="E6" authorId="0">
      <text>
        <r>
          <rPr>
            <b/>
            <sz val="9"/>
            <rFont val="宋体"/>
            <charset val="134"/>
          </rPr>
          <t>chenjie:</t>
        </r>
        <r>
          <rPr>
            <sz val="9"/>
            <rFont val="宋体"/>
            <charset val="134"/>
          </rPr>
          <t xml:space="preserve">
台、件、套、个等</t>
        </r>
      </text>
    </comment>
    <comment ref="G6" authorId="0">
      <text>
        <r>
          <rPr>
            <b/>
            <sz val="9"/>
            <rFont val="宋体"/>
            <charset val="134"/>
          </rPr>
          <t>chenjie:</t>
        </r>
        <r>
          <rPr>
            <sz val="9"/>
            <rFont val="宋体"/>
            <charset val="134"/>
          </rPr>
          <t xml:space="preserve">
指购买设备日期，如为二手设备须填写原始购置日。日期填写形式(半角状态下)如：2002.6又如2001.11</t>
        </r>
      </text>
    </comment>
    <comment ref="H6" authorId="0">
      <text>
        <r>
          <rPr>
            <b/>
            <sz val="9"/>
            <rFont val="宋体"/>
            <charset val="134"/>
          </rPr>
          <t>chenjie:</t>
        </r>
        <r>
          <rPr>
            <sz val="9"/>
            <rFont val="宋体"/>
            <charset val="134"/>
          </rPr>
          <t xml:space="preserve">
设备投入使用的日期</t>
        </r>
      </text>
    </comment>
    <comment ref="Q7" authorId="0">
      <text>
        <r>
          <rPr>
            <b/>
            <sz val="9"/>
            <rFont val="宋体"/>
            <charset val="134"/>
          </rPr>
          <t>chenjie:</t>
        </r>
        <r>
          <rPr>
            <sz val="9"/>
            <rFont val="宋体"/>
            <charset val="134"/>
          </rPr>
          <t xml:space="preserve">
应注明的事项：(1)盘盈(2)非正常资产，如“停用、不需用、待报废、淘汰、盘亏”等(3)仪器仪表、电梯、锅炉、压力容器等规定由有关部门定期鉴定的设备应注明“达标”或“未达标”(4)因折旧提超等原因造成负数余额的项目，应简述原因(5)其他</t>
        </r>
      </text>
    </comment>
    <comment ref="Q11" authorId="0">
      <text>
        <r>
          <rPr>
            <b/>
            <sz val="9"/>
            <rFont val="宋体"/>
            <charset val="134"/>
          </rPr>
          <t>chenjie:</t>
        </r>
        <r>
          <rPr>
            <sz val="9"/>
            <rFont val="宋体"/>
            <charset val="134"/>
          </rPr>
          <t xml:space="preserve">
应注明的事项：(1)盘盈(2)非正常资产，如“停用、不需用、待报废、淘汰、盘亏”等(3)仪器仪表、电梯、锅炉、压力容器等规定由有关部门定期鉴定的设备应注明“达标”或“未达标”(4)因折旧提超等原因造成负数余额的项目，应简述原因(5)其他</t>
        </r>
      </text>
    </comment>
    <comment ref="Q15" authorId="0">
      <text>
        <r>
          <rPr>
            <b/>
            <sz val="9"/>
            <rFont val="宋体"/>
            <charset val="134"/>
          </rPr>
          <t>chenjie:</t>
        </r>
        <r>
          <rPr>
            <sz val="9"/>
            <rFont val="宋体"/>
            <charset val="134"/>
          </rPr>
          <t xml:space="preserve">
应注明的事项：(1)盘盈(2)非正常资产，如“停用、不需用、待报废、淘汰、盘亏”等(3)仪器仪表、电梯、锅炉、压力容器等规定由有关部门定期鉴定的设备应注明“达标”或“未达标”(4)因折旧提超等原因造成负数余额的项目，应简述原因(5)其他</t>
        </r>
      </text>
    </comment>
    <comment ref="Q49" authorId="0">
      <text>
        <r>
          <rPr>
            <b/>
            <sz val="9"/>
            <rFont val="宋体"/>
            <charset val="134"/>
          </rPr>
          <t>chenjie:</t>
        </r>
        <r>
          <rPr>
            <sz val="9"/>
            <rFont val="宋体"/>
            <charset val="134"/>
          </rPr>
          <t xml:space="preserve">
应注明的事项：(1)盘盈(2)非正常资产，如“停用、不需用、待报废、淘汰、盘亏”等(3)仪器仪表、电梯、锅炉、压力容器等规定由有关部门定期鉴定的设备应注明“达标”或“未达标”(4)因折旧提超等原因造成负数余额的项目，应简述原因(5)其他</t>
        </r>
      </text>
    </comment>
  </commentList>
</comments>
</file>

<file path=xl/comments22.xml><?xml version="1.0" encoding="utf-8"?>
<comments xmlns="http://schemas.openxmlformats.org/spreadsheetml/2006/main">
  <authors>
    <author>chenjie</author>
  </authors>
  <commentList>
    <comment ref="B6" authorId="0">
      <text>
        <r>
          <rPr>
            <b/>
            <sz val="9"/>
            <rFont val="宋体"/>
            <charset val="134"/>
          </rPr>
          <t>chenjie:</t>
        </r>
        <r>
          <rPr>
            <sz val="9"/>
            <rFont val="宋体"/>
            <charset val="134"/>
          </rPr>
          <t xml:space="preserve">
指当地交管部门颁发的车辆牌照号</t>
        </r>
      </text>
    </comment>
    <comment ref="C6" authorId="0">
      <text>
        <r>
          <rPr>
            <b/>
            <sz val="9"/>
            <rFont val="宋体"/>
            <charset val="134"/>
          </rPr>
          <t>chenjie:</t>
        </r>
        <r>
          <rPr>
            <sz val="9"/>
            <rFont val="宋体"/>
            <charset val="134"/>
          </rPr>
          <t xml:space="preserve">
按车辆行驶证表述的名称和型号填写</t>
        </r>
      </text>
    </comment>
    <comment ref="D6" authorId="0">
      <text>
        <r>
          <rPr>
            <b/>
            <sz val="9"/>
            <rFont val="宋体"/>
            <charset val="134"/>
          </rPr>
          <t>chenjie:</t>
        </r>
        <r>
          <rPr>
            <sz val="9"/>
            <rFont val="宋体"/>
            <charset val="134"/>
          </rPr>
          <t xml:space="preserve">
按车辆铭牌填写，不得以地名或经销商名称替代</t>
        </r>
      </text>
    </comment>
    <comment ref="E6" authorId="0">
      <text>
        <r>
          <rPr>
            <b/>
            <sz val="9"/>
            <rFont val="宋体"/>
            <charset val="134"/>
          </rPr>
          <t>chenjie:</t>
        </r>
        <r>
          <rPr>
            <sz val="9"/>
            <rFont val="宋体"/>
            <charset val="134"/>
          </rPr>
          <t xml:space="preserve">
辆</t>
        </r>
      </text>
    </comment>
    <comment ref="G6" authorId="0">
      <text>
        <r>
          <rPr>
            <b/>
            <sz val="9"/>
            <rFont val="宋体"/>
            <charset val="134"/>
          </rPr>
          <t>chenjie:</t>
        </r>
        <r>
          <rPr>
            <sz val="9"/>
            <rFont val="宋体"/>
            <charset val="134"/>
          </rPr>
          <t xml:space="preserve">
指购买日期，如为二手车须填写原始购置日。日期填写形式(半角状态下)如：2002.6又如2001.11</t>
        </r>
      </text>
    </comment>
    <comment ref="H6" authorId="0">
      <text>
        <r>
          <rPr>
            <b/>
            <sz val="9"/>
            <rFont val="宋体"/>
            <charset val="134"/>
          </rPr>
          <t>chenjie:</t>
        </r>
        <r>
          <rPr>
            <sz val="9"/>
            <rFont val="宋体"/>
            <charset val="134"/>
          </rPr>
          <t xml:space="preserve">
投入使用的日期</t>
        </r>
      </text>
    </comment>
    <comment ref="I6" authorId="0">
      <text>
        <r>
          <rPr>
            <b/>
            <sz val="9"/>
            <rFont val="宋体"/>
            <charset val="134"/>
          </rPr>
          <t>chenjie:</t>
        </r>
        <r>
          <rPr>
            <sz val="9"/>
            <rFont val="宋体"/>
            <charset val="134"/>
          </rPr>
          <t xml:space="preserve">
按里程表显示数填列，若里程表已损坏或不准确，则无需填写</t>
        </r>
      </text>
    </comment>
    <comment ref="P6" authorId="0">
      <text>
        <r>
          <rPr>
            <b/>
            <sz val="9"/>
            <rFont val="宋体"/>
            <charset val="134"/>
          </rPr>
          <t>chenjie:</t>
        </r>
        <r>
          <rPr>
            <sz val="9"/>
            <rFont val="宋体"/>
            <charset val="134"/>
          </rPr>
          <t xml:space="preserve">
(1)对待报废、盘亏、帐外等运输车辆应在备注栏标明；(2)因折旧提超等原因造成负数余额的项目，应简述原因（3）其他</t>
        </r>
      </text>
    </comment>
  </commentList>
</comments>
</file>

<file path=xl/comments23.xml><?xml version="1.0" encoding="utf-8"?>
<comments xmlns="http://schemas.openxmlformats.org/spreadsheetml/2006/main">
  <authors>
    <author>sucheng</author>
    <author>chenjie</author>
  </authors>
  <commentList>
    <comment ref="B6" authorId="0">
      <text>
        <r>
          <rPr>
            <b/>
            <sz val="9"/>
            <rFont val="宋体"/>
            <charset val="134"/>
          </rPr>
          <t>sucheng:</t>
        </r>
        <r>
          <rPr>
            <sz val="9"/>
            <rFont val="宋体"/>
            <charset val="134"/>
          </rPr>
          <t xml:space="preserve">
企业资产管理所使用的编号</t>
        </r>
      </text>
    </comment>
    <comment ref="C6" authorId="1">
      <text>
        <r>
          <rPr>
            <b/>
            <sz val="9"/>
            <rFont val="宋体"/>
            <charset val="134"/>
          </rPr>
          <t>chenjie:</t>
        </r>
        <r>
          <rPr>
            <sz val="9"/>
            <rFont val="宋体"/>
            <charset val="134"/>
          </rPr>
          <t xml:space="preserve">
设备按单台（套）填列</t>
        </r>
      </text>
    </comment>
    <comment ref="D6" authorId="1">
      <text>
        <r>
          <rPr>
            <b/>
            <sz val="9"/>
            <rFont val="宋体"/>
            <charset val="134"/>
          </rPr>
          <t>chenjie:</t>
        </r>
        <r>
          <rPr>
            <sz val="9"/>
            <rFont val="宋体"/>
            <charset val="134"/>
          </rPr>
          <t xml:space="preserve">
按设备铭牌填写</t>
        </r>
      </text>
    </comment>
    <comment ref="E6" authorId="1">
      <text>
        <r>
          <rPr>
            <b/>
            <sz val="9"/>
            <rFont val="宋体"/>
            <charset val="134"/>
          </rPr>
          <t>chenjie:</t>
        </r>
        <r>
          <rPr>
            <sz val="9"/>
            <rFont val="宋体"/>
            <charset val="134"/>
          </rPr>
          <t xml:space="preserve">
按设备铭牌填写，不得以地名或经销商名称替代</t>
        </r>
      </text>
    </comment>
    <comment ref="F6" authorId="1">
      <text>
        <r>
          <rPr>
            <b/>
            <sz val="9"/>
            <rFont val="宋体"/>
            <charset val="134"/>
          </rPr>
          <t>chenjie:</t>
        </r>
        <r>
          <rPr>
            <sz val="9"/>
            <rFont val="宋体"/>
            <charset val="134"/>
          </rPr>
          <t xml:space="preserve">
台、件、套、个等</t>
        </r>
      </text>
    </comment>
    <comment ref="H6" authorId="1">
      <text>
        <r>
          <rPr>
            <b/>
            <sz val="9"/>
            <rFont val="宋体"/>
            <charset val="134"/>
          </rPr>
          <t>chenjie:</t>
        </r>
        <r>
          <rPr>
            <sz val="9"/>
            <rFont val="宋体"/>
            <charset val="134"/>
          </rPr>
          <t xml:space="preserve">
指购买设备日期，如为二手设备须填写原始购置日。日期填写形式(半角状态下)如：2002.6又如2001.11</t>
        </r>
      </text>
    </comment>
    <comment ref="I6" authorId="1">
      <text>
        <r>
          <rPr>
            <b/>
            <sz val="9"/>
            <rFont val="宋体"/>
            <charset val="134"/>
          </rPr>
          <t>chenjie:</t>
        </r>
        <r>
          <rPr>
            <sz val="9"/>
            <rFont val="宋体"/>
            <charset val="134"/>
          </rPr>
          <t xml:space="preserve">
设备投入使用的日期</t>
        </r>
      </text>
    </comment>
    <comment ref="P6" authorId="1">
      <text>
        <r>
          <rPr>
            <b/>
            <sz val="9"/>
            <rFont val="宋体"/>
            <charset val="134"/>
          </rPr>
          <t>chenjie:</t>
        </r>
        <r>
          <rPr>
            <sz val="9"/>
            <rFont val="宋体"/>
            <charset val="134"/>
          </rPr>
          <t xml:space="preserve">
(1)对停用、不需用、待报废、淘汰、盘亏、盘盈等电子设备应在备注栏标明(2)因折旧提超等原因造成负数余额的项目，应简述原因(3)其他</t>
        </r>
      </text>
    </comment>
  </commentList>
</comments>
</file>

<file path=xl/comments24.xml><?xml version="1.0" encoding="utf-8"?>
<comments xmlns="http://schemas.openxmlformats.org/spreadsheetml/2006/main">
  <authors>
    <author>chenjie</author>
  </authors>
  <commentList>
    <comment ref="B6" authorId="0">
      <text>
        <r>
          <rPr>
            <b/>
            <sz val="9"/>
            <rFont val="宋体"/>
            <charset val="134"/>
          </rPr>
          <t>chenjie:</t>
        </r>
        <r>
          <rPr>
            <sz val="9"/>
            <rFont val="宋体"/>
            <charset val="134"/>
          </rPr>
          <t xml:space="preserve">
土地使用权证书的编号</t>
        </r>
      </text>
    </comment>
    <comment ref="D6" authorId="0">
      <text>
        <r>
          <rPr>
            <b/>
            <sz val="9"/>
            <rFont val="宋体"/>
            <charset val="134"/>
          </rPr>
          <t>chenjie:</t>
        </r>
        <r>
          <rPr>
            <sz val="9"/>
            <rFont val="宋体"/>
            <charset val="134"/>
          </rPr>
          <t xml:space="preserve">
所填内容应与土地证记录相符</t>
        </r>
      </text>
    </comment>
    <comment ref="E6" authorId="0">
      <text>
        <r>
          <rPr>
            <b/>
            <sz val="9"/>
            <rFont val="宋体"/>
            <charset val="134"/>
          </rPr>
          <t>chenjie:</t>
        </r>
        <r>
          <rPr>
            <sz val="9"/>
            <rFont val="宋体"/>
            <charset val="134"/>
          </rPr>
          <t xml:space="preserve">
所填内容应与土地证记录相符</t>
        </r>
      </text>
    </comment>
    <comment ref="F6" authorId="0">
      <text>
        <r>
          <rPr>
            <b/>
            <sz val="9"/>
            <rFont val="宋体"/>
            <charset val="134"/>
          </rPr>
          <t>chenjie:</t>
        </r>
        <r>
          <rPr>
            <sz val="9"/>
            <rFont val="宋体"/>
            <charset val="134"/>
          </rPr>
          <t xml:space="preserve">
所填内容应与土地证记录相符</t>
        </r>
      </text>
    </comment>
    <comment ref="G6" authorId="0">
      <text>
        <r>
          <rPr>
            <b/>
            <sz val="9"/>
            <rFont val="宋体"/>
            <charset val="134"/>
          </rPr>
          <t>chenjie:</t>
        </r>
        <r>
          <rPr>
            <sz val="9"/>
            <rFont val="宋体"/>
            <charset val="134"/>
          </rPr>
          <t xml:space="preserve">
所填内容应与土地证记录相符</t>
        </r>
      </text>
    </comment>
  </commentList>
</comments>
</file>

<file path=xl/comments25.xml><?xml version="1.0" encoding="utf-8"?>
<comments xmlns="http://schemas.openxmlformats.org/spreadsheetml/2006/main">
  <authors>
    <author>chenjie</author>
  </authors>
  <commentList>
    <comment ref="G5" authorId="0">
      <text>
        <r>
          <rPr>
            <b/>
            <sz val="9"/>
            <rFont val="宋体"/>
            <charset val="134"/>
          </rPr>
          <t>chenjie:</t>
        </r>
        <r>
          <rPr>
            <sz val="9"/>
            <rFont val="宋体"/>
            <charset val="134"/>
          </rPr>
          <t xml:space="preserve">
形象进度可以按工程施工进度的四个阶段考虑。（做完前期工程为一个阶段；动工已有一定时间为第二阶段；完成主体工程为第三阶段；由此到竣工为第四阶段。）</t>
        </r>
      </text>
    </comment>
    <comment ref="H5" authorId="0">
      <text>
        <r>
          <rPr>
            <b/>
            <sz val="9"/>
            <rFont val="宋体"/>
            <charset val="134"/>
          </rPr>
          <t>chenjie:</t>
        </r>
        <r>
          <rPr>
            <sz val="9"/>
            <rFont val="宋体"/>
            <charset val="134"/>
          </rPr>
          <t xml:space="preserve">
指财务实际付款与合同总价款之比</t>
        </r>
      </text>
    </comment>
    <comment ref="L5" authorId="0">
      <text>
        <r>
          <rPr>
            <b/>
            <sz val="9"/>
            <rFont val="宋体"/>
            <charset val="134"/>
          </rPr>
          <t>chenjie:</t>
        </r>
        <r>
          <rPr>
            <sz val="9"/>
            <rFont val="宋体"/>
            <charset val="134"/>
          </rPr>
          <t xml:space="preserve">
处于非正常状态的在建工程项目应在备注栏标注在建工程的施工状况，如：“停建1年、季节性停建”等</t>
        </r>
      </text>
    </comment>
  </commentList>
</comments>
</file>

<file path=xl/comments26.xml><?xml version="1.0" encoding="utf-8"?>
<comments xmlns="http://schemas.openxmlformats.org/spreadsheetml/2006/main">
  <authors>
    <author>chenjie</author>
  </authors>
  <commentList>
    <comment ref="B6" authorId="0">
      <text>
        <r>
          <rPr>
            <b/>
            <sz val="9"/>
            <rFont val="宋体"/>
            <charset val="134"/>
          </rPr>
          <t>chenjie:</t>
        </r>
        <r>
          <rPr>
            <sz val="9"/>
            <rFont val="宋体"/>
            <charset val="134"/>
          </rPr>
          <t xml:space="preserve">
请按照工程项目整理填列本表，不应按照财务入账时间顺序填列。</t>
        </r>
      </text>
    </comment>
    <comment ref="Q6" authorId="0">
      <text>
        <r>
          <rPr>
            <b/>
            <sz val="9"/>
            <rFont val="宋体"/>
            <charset val="134"/>
          </rPr>
          <t>chenjie:</t>
        </r>
        <r>
          <rPr>
            <sz val="9"/>
            <rFont val="宋体"/>
            <charset val="134"/>
          </rPr>
          <t xml:space="preserve">
处于非正常状态的在建工程项目应在备注栏标注在建工程的施工状况，如：“停建1年、季节性停建”等</t>
        </r>
      </text>
    </comment>
  </commentList>
</comments>
</file>

<file path=xl/comments27.xml><?xml version="1.0" encoding="utf-8"?>
<comments xmlns="http://schemas.openxmlformats.org/spreadsheetml/2006/main">
  <authors>
    <author>chenjie</author>
  </authors>
  <commentList>
    <comment ref="M6" authorId="0">
      <text>
        <r>
          <rPr>
            <b/>
            <sz val="9"/>
            <rFont val="宋体"/>
            <charset val="134"/>
          </rPr>
          <t>chenjie:</t>
        </r>
        <r>
          <rPr>
            <sz val="9"/>
            <rFont val="宋体"/>
            <charset val="134"/>
          </rPr>
          <t xml:space="preserve">
应注明的事项：(1)盘盈(2)非正常资产，如“停用、不需用、待报废、淘汰、盘亏”等(3)仪器仪表、电梯、锅炉、压力容器等规定由有关部门定期鉴定的设备应注明“达标”或“未达标”(4)因折旧提超等原因造成负数余额的项目，应简述原因(5)其他</t>
        </r>
      </text>
    </comment>
  </commentList>
</comments>
</file>

<file path=xl/comments28.xml><?xml version="1.0" encoding="utf-8"?>
<comments xmlns="http://schemas.openxmlformats.org/spreadsheetml/2006/main">
  <authors>
    <author>chenjie</author>
  </authors>
  <commentList>
    <comment ref="N6" authorId="0">
      <text>
        <r>
          <rPr>
            <b/>
            <sz val="9"/>
            <rFont val="宋体"/>
            <charset val="134"/>
          </rPr>
          <t>chenjie:</t>
        </r>
        <r>
          <rPr>
            <sz val="9"/>
            <rFont val="宋体"/>
            <charset val="134"/>
          </rPr>
          <t xml:space="preserve">
应注明的事项：(1)盘盈(2)非正常资产，如“停用、不需用、待报废、淘汰、盘亏”等(3)仪器仪表、电梯、锅炉、压力容器等规定由有关部门定期鉴定的设备应注明“达标”或“未达标”(4)因折旧提超等原因造成负数余额的项目，应简述原因(5)其他</t>
        </r>
      </text>
    </comment>
  </commentList>
</comments>
</file>

<file path=xl/comments29.xml><?xml version="1.0" encoding="utf-8"?>
<comments xmlns="http://schemas.openxmlformats.org/spreadsheetml/2006/main">
  <authors>
    <author>chenjie</author>
  </authors>
  <commentList>
    <comment ref="B5" authorId="0">
      <text>
        <r>
          <rPr>
            <b/>
            <sz val="9"/>
            <rFont val="宋体"/>
            <charset val="134"/>
          </rPr>
          <t>chenjie:</t>
        </r>
        <r>
          <rPr>
            <sz val="9"/>
            <rFont val="宋体"/>
            <charset val="134"/>
          </rPr>
          <t xml:space="preserve">
土地使用权证书的编号</t>
        </r>
      </text>
    </comment>
    <comment ref="D5" authorId="0">
      <text>
        <r>
          <rPr>
            <b/>
            <sz val="9"/>
            <rFont val="宋体"/>
            <charset val="134"/>
          </rPr>
          <t>chenjie:</t>
        </r>
        <r>
          <rPr>
            <sz val="9"/>
            <rFont val="宋体"/>
            <charset val="134"/>
          </rPr>
          <t xml:space="preserve">
所填内容应与土地证记录相符</t>
        </r>
      </text>
    </comment>
    <comment ref="E5" authorId="0">
      <text>
        <r>
          <rPr>
            <b/>
            <sz val="9"/>
            <rFont val="宋体"/>
            <charset val="134"/>
          </rPr>
          <t>chenjie:</t>
        </r>
        <r>
          <rPr>
            <sz val="9"/>
            <rFont val="宋体"/>
            <charset val="134"/>
          </rPr>
          <t xml:space="preserve">
所填内容应与土地证记录相符</t>
        </r>
      </text>
    </comment>
    <comment ref="F5" authorId="0">
      <text>
        <r>
          <rPr>
            <b/>
            <sz val="9"/>
            <rFont val="宋体"/>
            <charset val="134"/>
          </rPr>
          <t>chenjie:</t>
        </r>
        <r>
          <rPr>
            <sz val="9"/>
            <rFont val="宋体"/>
            <charset val="134"/>
          </rPr>
          <t xml:space="preserve">
所填内容应与土地证记录相符</t>
        </r>
      </text>
    </comment>
    <comment ref="G5" authorId="0">
      <text>
        <r>
          <rPr>
            <b/>
            <sz val="9"/>
            <rFont val="宋体"/>
            <charset val="134"/>
          </rPr>
          <t>chenjie:</t>
        </r>
        <r>
          <rPr>
            <sz val="9"/>
            <rFont val="宋体"/>
            <charset val="134"/>
          </rPr>
          <t xml:space="preserve">
所填内容应与土地证记录相符</t>
        </r>
      </text>
    </comment>
  </commentList>
</comments>
</file>

<file path=xl/comments3.xml><?xml version="1.0" encoding="utf-8"?>
<comments xmlns="http://schemas.openxmlformats.org/spreadsheetml/2006/main">
  <authors>
    <author>chenjie</author>
  </authors>
  <commentList>
    <comment ref="B5" authorId="0">
      <text>
        <r>
          <rPr>
            <b/>
            <sz val="9"/>
            <rFont val="宋体"/>
            <charset val="134"/>
          </rPr>
          <t>chenjie:</t>
        </r>
        <r>
          <rPr>
            <sz val="9"/>
            <rFont val="宋体"/>
            <charset val="134"/>
          </rPr>
          <t xml:space="preserve">
填列全称</t>
        </r>
      </text>
    </comment>
    <comment ref="C5" authorId="0">
      <text>
        <r>
          <rPr>
            <b/>
            <sz val="9"/>
            <rFont val="宋体"/>
            <charset val="134"/>
          </rPr>
          <t>chenjie:</t>
        </r>
        <r>
          <rPr>
            <sz val="9"/>
            <rFont val="宋体"/>
            <charset val="134"/>
          </rPr>
          <t xml:space="preserve">
如：国库券、电力债券
    ＊＊公司债券</t>
        </r>
      </text>
    </comment>
  </commentList>
</comments>
</file>

<file path=xl/comments30.xml><?xml version="1.0" encoding="utf-8"?>
<comments xmlns="http://schemas.openxmlformats.org/spreadsheetml/2006/main">
  <authors>
    <author>chenjie</author>
  </authors>
  <commentList>
    <comment ref="C5" authorId="0">
      <text>
        <r>
          <rPr>
            <b/>
            <sz val="9"/>
            <rFont val="宋体"/>
            <charset val="134"/>
          </rPr>
          <t>chenjie:</t>
        </r>
        <r>
          <rPr>
            <sz val="9"/>
            <rFont val="宋体"/>
            <charset val="134"/>
          </rPr>
          <t xml:space="preserve">
土地使用权证书的编号</t>
        </r>
      </text>
    </comment>
    <comment ref="E5" authorId="0">
      <text>
        <r>
          <rPr>
            <b/>
            <sz val="9"/>
            <rFont val="宋体"/>
            <charset val="134"/>
          </rPr>
          <t>chenjie:</t>
        </r>
        <r>
          <rPr>
            <sz val="9"/>
            <rFont val="宋体"/>
            <charset val="134"/>
          </rPr>
          <t xml:space="preserve">
所填内容应与土地证记录相符</t>
        </r>
      </text>
    </comment>
    <comment ref="F5" authorId="0">
      <text>
        <r>
          <rPr>
            <b/>
            <sz val="9"/>
            <rFont val="宋体"/>
            <charset val="134"/>
          </rPr>
          <t>chenjie:</t>
        </r>
        <r>
          <rPr>
            <sz val="9"/>
            <rFont val="宋体"/>
            <charset val="134"/>
          </rPr>
          <t xml:space="preserve">
所填内容应与土地证记录相符</t>
        </r>
      </text>
    </comment>
  </commentList>
</comments>
</file>

<file path=xl/comments31.xml><?xml version="1.0" encoding="utf-8"?>
<comments xmlns="http://schemas.openxmlformats.org/spreadsheetml/2006/main">
  <authors>
    <author>chenjie</author>
  </authors>
  <commentList>
    <comment ref="B5" authorId="0">
      <text>
        <r>
          <rPr>
            <b/>
            <sz val="9"/>
            <rFont val="宋体"/>
            <charset val="134"/>
          </rPr>
          <t>chenjie:</t>
        </r>
        <r>
          <rPr>
            <sz val="9"/>
            <rFont val="宋体"/>
            <charset val="134"/>
          </rPr>
          <t xml:space="preserve">
如：“</t>
        </r>
        <r>
          <rPr>
            <sz val="9"/>
            <rFont val="Times New Roman"/>
            <charset val="134"/>
          </rPr>
          <t>××</t>
        </r>
        <r>
          <rPr>
            <sz val="9"/>
            <rFont val="宋体"/>
            <charset val="134"/>
          </rPr>
          <t>专利权”、“</t>
        </r>
        <r>
          <rPr>
            <sz val="9"/>
            <rFont val="Times New Roman"/>
            <charset val="134"/>
          </rPr>
          <t>××</t>
        </r>
        <r>
          <rPr>
            <sz val="9"/>
            <rFont val="宋体"/>
            <charset val="134"/>
          </rPr>
          <t>软件”等</t>
        </r>
      </text>
    </comment>
    <comment ref="K5" authorId="0">
      <text>
        <r>
          <rPr>
            <b/>
            <sz val="9"/>
            <rFont val="宋体"/>
            <charset val="134"/>
          </rPr>
          <t>chenjie:</t>
        </r>
        <r>
          <rPr>
            <sz val="9"/>
            <rFont val="宋体"/>
            <charset val="134"/>
          </rPr>
          <t xml:space="preserve">
企业实际拥有但基准日未入帐的不应填入本表</t>
        </r>
      </text>
    </comment>
  </commentList>
</comments>
</file>

<file path=xl/comments32.xml><?xml version="1.0" encoding="utf-8"?>
<comments xmlns="http://schemas.openxmlformats.org/spreadsheetml/2006/main">
  <authors>
    <author>chenjie</author>
  </authors>
  <commentList>
    <comment ref="B5" authorId="0">
      <text>
        <r>
          <rPr>
            <b/>
            <sz val="9"/>
            <rFont val="宋体"/>
            <charset val="134"/>
          </rPr>
          <t>chenjie:</t>
        </r>
        <r>
          <rPr>
            <sz val="9"/>
            <rFont val="宋体"/>
            <charset val="134"/>
          </rPr>
          <t xml:space="preserve">
如：“</t>
        </r>
        <r>
          <rPr>
            <sz val="9"/>
            <rFont val="Times New Roman"/>
            <charset val="134"/>
          </rPr>
          <t>××</t>
        </r>
        <r>
          <rPr>
            <sz val="9"/>
            <rFont val="宋体"/>
            <charset val="134"/>
          </rPr>
          <t>专利权”、“</t>
        </r>
        <r>
          <rPr>
            <sz val="9"/>
            <rFont val="Times New Roman"/>
            <charset val="134"/>
          </rPr>
          <t>××</t>
        </r>
        <r>
          <rPr>
            <sz val="9"/>
            <rFont val="宋体"/>
            <charset val="134"/>
          </rPr>
          <t>软件”等</t>
        </r>
      </text>
    </comment>
    <comment ref="H5" authorId="0">
      <text>
        <r>
          <rPr>
            <b/>
            <sz val="9"/>
            <rFont val="宋体"/>
            <charset val="134"/>
          </rPr>
          <t>chenjie:</t>
        </r>
        <r>
          <rPr>
            <sz val="9"/>
            <rFont val="宋体"/>
            <charset val="134"/>
          </rPr>
          <t xml:space="preserve">
企业实际拥有但基准日未入帐的不应填入本表</t>
        </r>
      </text>
    </comment>
  </commentList>
</comments>
</file>

<file path=xl/comments33.xml><?xml version="1.0" encoding="utf-8"?>
<comments xmlns="http://schemas.openxmlformats.org/spreadsheetml/2006/main">
  <authors>
    <author>chenjie</author>
  </authors>
  <commentList>
    <comment ref="B5" authorId="0">
      <text>
        <r>
          <rPr>
            <b/>
            <sz val="9"/>
            <rFont val="宋体"/>
            <charset val="134"/>
          </rPr>
          <t>chenjie:</t>
        </r>
        <r>
          <rPr>
            <sz val="9"/>
            <rFont val="宋体"/>
            <charset val="134"/>
          </rPr>
          <t xml:space="preserve">
如：“</t>
        </r>
        <r>
          <rPr>
            <sz val="9"/>
            <rFont val="Times New Roman"/>
            <charset val="134"/>
          </rPr>
          <t>××</t>
        </r>
        <r>
          <rPr>
            <sz val="9"/>
            <rFont val="宋体"/>
            <charset val="134"/>
          </rPr>
          <t>专利权”、“</t>
        </r>
        <r>
          <rPr>
            <sz val="9"/>
            <rFont val="Times New Roman"/>
            <charset val="134"/>
          </rPr>
          <t>××</t>
        </r>
        <r>
          <rPr>
            <sz val="9"/>
            <rFont val="宋体"/>
            <charset val="134"/>
          </rPr>
          <t>软件”等</t>
        </r>
      </text>
    </comment>
    <comment ref="H5" authorId="0">
      <text>
        <r>
          <rPr>
            <b/>
            <sz val="9"/>
            <rFont val="宋体"/>
            <charset val="134"/>
          </rPr>
          <t>chenjie:</t>
        </r>
        <r>
          <rPr>
            <sz val="9"/>
            <rFont val="宋体"/>
            <charset val="134"/>
          </rPr>
          <t xml:space="preserve">
企业实际拥有但基准日未入帐的不应填入本表</t>
        </r>
      </text>
    </comment>
  </commentList>
</comments>
</file>

<file path=xl/comments34.xml><?xml version="1.0" encoding="utf-8"?>
<comments xmlns="http://schemas.openxmlformats.org/spreadsheetml/2006/main">
  <authors>
    <author>chenjie</author>
  </authors>
  <commentList>
    <comment ref="B5" authorId="0">
      <text>
        <r>
          <rPr>
            <b/>
            <sz val="9"/>
            <rFont val="宋体"/>
            <charset val="134"/>
          </rPr>
          <t>chenjie:</t>
        </r>
        <r>
          <rPr>
            <sz val="9"/>
            <rFont val="宋体"/>
            <charset val="134"/>
          </rPr>
          <t xml:space="preserve">
指摊销期在1年以上的各种费用。如“</t>
        </r>
        <r>
          <rPr>
            <sz val="9"/>
            <rFont val="Times New Roman"/>
            <charset val="134"/>
          </rPr>
          <t>××</t>
        </r>
        <r>
          <rPr>
            <sz val="9"/>
            <rFont val="宋体"/>
            <charset val="134"/>
          </rPr>
          <t>租入资产改良款”、“</t>
        </r>
        <r>
          <rPr>
            <sz val="9"/>
            <rFont val="Times New Roman"/>
            <charset val="134"/>
          </rPr>
          <t>××</t>
        </r>
        <r>
          <rPr>
            <sz val="9"/>
            <rFont val="宋体"/>
            <charset val="134"/>
          </rPr>
          <t>资产大修费用“等。若填表单位开办费在本科目核算，则除按要求填写本表外，应参照开办费清查评估明细表的要求在备注栏注明费用包括的计提内容和相应金额，或附专项说明亦可。</t>
        </r>
      </text>
    </comment>
    <comment ref="D5" authorId="0">
      <text>
        <r>
          <rPr>
            <b/>
            <sz val="9"/>
            <rFont val="宋体"/>
            <charset val="134"/>
          </rPr>
          <t>chenjie:</t>
        </r>
        <r>
          <rPr>
            <sz val="9"/>
            <rFont val="宋体"/>
            <charset val="134"/>
          </rPr>
          <t xml:space="preserve">
指开始摊销前的金额。</t>
        </r>
      </text>
    </comment>
  </commentList>
</comments>
</file>

<file path=xl/comments35.xml><?xml version="1.0" encoding="utf-8"?>
<comments xmlns="http://schemas.openxmlformats.org/spreadsheetml/2006/main">
  <authors>
    <author>chenjie</author>
  </authors>
  <commentList>
    <comment ref="G5" authorId="0">
      <text>
        <r>
          <rPr>
            <b/>
            <sz val="9"/>
            <rFont val="宋体"/>
            <charset val="134"/>
          </rPr>
          <t>chenjie:</t>
        </r>
        <r>
          <rPr>
            <sz val="9"/>
            <rFont val="宋体"/>
            <charset val="134"/>
          </rPr>
          <t xml:space="preserve">
金额较大的项目，在备注栏注明其内容或附说明该项资产的内容和价值构成的专项说明。</t>
        </r>
      </text>
    </comment>
  </commentList>
</comments>
</file>

<file path=xl/comments36.xml><?xml version="1.0" encoding="utf-8"?>
<comments xmlns="http://schemas.openxmlformats.org/spreadsheetml/2006/main">
  <authors>
    <author>chenjie</author>
  </authors>
  <commentList>
    <comment ref="B5" authorId="0">
      <text>
        <r>
          <rPr>
            <b/>
            <sz val="9"/>
            <rFont val="宋体"/>
            <charset val="134"/>
          </rPr>
          <t>chenjie:</t>
        </r>
        <r>
          <rPr>
            <sz val="9"/>
            <rFont val="宋体"/>
            <charset val="134"/>
          </rPr>
          <t xml:space="preserve">
填全称</t>
        </r>
      </text>
    </comment>
    <comment ref="C5" authorId="0">
      <text>
        <r>
          <rPr>
            <b/>
            <sz val="9"/>
            <rFont val="宋体"/>
            <charset val="134"/>
          </rPr>
          <t>chenjie:</t>
        </r>
        <r>
          <rPr>
            <sz val="9"/>
            <rFont val="宋体"/>
            <charset val="134"/>
          </rPr>
          <t xml:space="preserve">
指借款合同规定的借款启始日，填列到日</t>
        </r>
      </text>
    </comment>
    <comment ref="D5" authorId="0">
      <text>
        <r>
          <rPr>
            <b/>
            <sz val="9"/>
            <rFont val="宋体"/>
            <charset val="134"/>
          </rPr>
          <t>chenjie:</t>
        </r>
        <r>
          <rPr>
            <sz val="9"/>
            <rFont val="宋体"/>
            <charset val="134"/>
          </rPr>
          <t xml:space="preserve">
与借款合同规定到期日应一致</t>
        </r>
      </text>
    </comment>
    <comment ref="E5" authorId="0">
      <text>
        <r>
          <rPr>
            <b/>
            <sz val="9"/>
            <rFont val="宋体"/>
            <charset val="134"/>
          </rPr>
          <t>chenjie:</t>
        </r>
        <r>
          <rPr>
            <sz val="9"/>
            <rFont val="宋体"/>
            <charset val="134"/>
          </rPr>
          <t xml:space="preserve">
与借款合同规定利率应一致</t>
        </r>
      </text>
    </comment>
    <comment ref="K5" authorId="0">
      <text>
        <r>
          <rPr>
            <b/>
            <sz val="9"/>
            <rFont val="宋体"/>
            <charset val="134"/>
          </rPr>
          <t>chenjie:</t>
        </r>
        <r>
          <rPr>
            <sz val="9"/>
            <rFont val="宋体"/>
            <charset val="134"/>
          </rPr>
          <t xml:space="preserve">
标明（或附专项说明）借款的用途、担保条件（信用担保、资产抵押或质押等）、借款利息计提及支付情况（请准确说明利息计提、支付到哪一天）。</t>
        </r>
      </text>
    </comment>
  </commentList>
</comments>
</file>

<file path=xl/comments37.xml><?xml version="1.0" encoding="utf-8"?>
<comments xmlns="http://schemas.openxmlformats.org/spreadsheetml/2006/main">
  <authors>
    <author>chenjie</author>
  </authors>
  <commentList>
    <comment ref="B5" authorId="0">
      <text>
        <r>
          <rPr>
            <b/>
            <sz val="9"/>
            <rFont val="宋体"/>
            <charset val="134"/>
          </rPr>
          <t>chenjie:</t>
        </r>
        <r>
          <rPr>
            <sz val="9"/>
            <rFont val="宋体"/>
            <charset val="134"/>
          </rPr>
          <t xml:space="preserve">
债权单位名称应填列全称，不应以地名或不明确的简称或业务内容代替</t>
        </r>
      </text>
    </comment>
    <comment ref="C5" authorId="0">
      <text>
        <r>
          <rPr>
            <b/>
            <sz val="9"/>
            <rFont val="宋体"/>
            <charset val="134"/>
          </rPr>
          <t>chenjie:</t>
        </r>
        <r>
          <rPr>
            <sz val="9"/>
            <rFont val="宋体"/>
            <charset val="134"/>
          </rPr>
          <t xml:space="preserve">
填列最后一笔贷方发生额的日期；
日期填写形式(半角状态下)如：2002.6又如2001.11</t>
        </r>
      </text>
    </comment>
    <comment ref="D5" authorId="0">
      <text>
        <r>
          <rPr>
            <b/>
            <sz val="9"/>
            <rFont val="宋体"/>
            <charset val="134"/>
          </rPr>
          <t>chenjie:</t>
        </r>
        <r>
          <rPr>
            <sz val="9"/>
            <rFont val="宋体"/>
            <charset val="134"/>
          </rPr>
          <t xml:space="preserve">
如：“购油款”等</t>
        </r>
      </text>
    </comment>
    <comment ref="G5" authorId="0">
      <text>
        <r>
          <rPr>
            <b/>
            <sz val="9"/>
            <rFont val="宋体"/>
            <charset val="134"/>
          </rPr>
          <t>chenjie:</t>
        </r>
        <r>
          <rPr>
            <sz val="9"/>
            <rFont val="宋体"/>
            <charset val="134"/>
          </rPr>
          <t xml:space="preserve">
1）债权单位为关联方、总公司内部或本公司内部单位的，应在备注栏注明“关联方”、“总公司内部”“内部单位”；2） 涉诉款项应在备注中标明；3）评估基准日后已付款的项目，应注明日期。如“2002年7月4日付款”；4）其他填表单位认为应说明的事项</t>
        </r>
      </text>
    </comment>
  </commentList>
</comments>
</file>

<file path=xl/comments38.xml><?xml version="1.0" encoding="utf-8"?>
<comments xmlns="http://schemas.openxmlformats.org/spreadsheetml/2006/main">
  <authors>
    <author>chenjie</author>
  </authors>
  <commentList>
    <comment ref="B5" authorId="0">
      <text>
        <r>
          <rPr>
            <b/>
            <sz val="9"/>
            <rFont val="宋体"/>
            <charset val="134"/>
          </rPr>
          <t>chenjie:</t>
        </r>
        <r>
          <rPr>
            <sz val="9"/>
            <rFont val="宋体"/>
            <charset val="134"/>
          </rPr>
          <t xml:space="preserve">
债权单位名称应填列全称，不应以地名或不明确的简称或业务内容代替</t>
        </r>
      </text>
    </comment>
    <comment ref="C5" authorId="0">
      <text>
        <r>
          <rPr>
            <b/>
            <sz val="9"/>
            <rFont val="宋体"/>
            <charset val="134"/>
          </rPr>
          <t>chenjie:</t>
        </r>
        <r>
          <rPr>
            <sz val="9"/>
            <rFont val="宋体"/>
            <charset val="134"/>
          </rPr>
          <t xml:space="preserve">
填列票据的签发日期；
日期填写形式(半角状态下)如：2002.6又如2001.11</t>
        </r>
      </text>
    </comment>
    <comment ref="H5" authorId="0">
      <text>
        <r>
          <rPr>
            <b/>
            <sz val="9"/>
            <rFont val="宋体"/>
            <charset val="134"/>
          </rPr>
          <t>chenjie:</t>
        </r>
        <r>
          <rPr>
            <sz val="9"/>
            <rFont val="宋体"/>
            <charset val="134"/>
          </rPr>
          <t xml:space="preserve">
1）债权单位为关联方、总公司内部或本公司内部单位的，应在备注栏注明“关联方”、“总公司内部”“内部单位”；2） 涉诉款项应在备注中标明；3）评估基准日后已付款的项目，应注明日期。如“2002年7月4日付款”；4）已到期尚未支付的，需简要说明原因。</t>
        </r>
      </text>
    </comment>
  </commentList>
</comments>
</file>

<file path=xl/comments39.xml><?xml version="1.0" encoding="utf-8"?>
<comments xmlns="http://schemas.openxmlformats.org/spreadsheetml/2006/main">
  <authors>
    <author>chenjie</author>
  </authors>
  <commentList>
    <comment ref="B5" authorId="0">
      <text>
        <r>
          <rPr>
            <b/>
            <sz val="9"/>
            <rFont val="宋体"/>
            <charset val="134"/>
          </rPr>
          <t>chenjie:</t>
        </r>
        <r>
          <rPr>
            <sz val="9"/>
            <rFont val="宋体"/>
            <charset val="134"/>
          </rPr>
          <t xml:space="preserve">
债权单位名称应填列全称，不应以地名或不明确的简称或业务内容代替</t>
        </r>
      </text>
    </comment>
    <comment ref="C5" authorId="0">
      <text>
        <r>
          <rPr>
            <b/>
            <sz val="9"/>
            <rFont val="宋体"/>
            <charset val="134"/>
          </rPr>
          <t>chenjie:</t>
        </r>
        <r>
          <rPr>
            <sz val="9"/>
            <rFont val="宋体"/>
            <charset val="134"/>
          </rPr>
          <t xml:space="preserve">
填列最后一笔贷方发生额的日期；
日期填写形式(半角状态下)如：2002.6又如2001.11</t>
        </r>
      </text>
    </comment>
    <comment ref="D5" authorId="0">
      <text>
        <r>
          <rPr>
            <b/>
            <sz val="9"/>
            <rFont val="宋体"/>
            <charset val="134"/>
          </rPr>
          <t>chenjie:</t>
        </r>
        <r>
          <rPr>
            <sz val="9"/>
            <rFont val="宋体"/>
            <charset val="134"/>
          </rPr>
          <t xml:space="preserve">
如：“购油款”等</t>
        </r>
      </text>
    </comment>
    <comment ref="G5" authorId="0">
      <text>
        <r>
          <rPr>
            <b/>
            <sz val="9"/>
            <rFont val="宋体"/>
            <charset val="134"/>
          </rPr>
          <t>chenjie:</t>
        </r>
        <r>
          <rPr>
            <sz val="9"/>
            <rFont val="宋体"/>
            <charset val="134"/>
          </rPr>
          <t xml:space="preserve">
1）债权单位为关联方、总公司内部或本公司内部单位的，应在备注栏注明“关联方”、“总公司内部”“内部单位”；2） 涉诉款项应在备注中标明；3）评估基准日后已付款的项目，应注明日期。如“2002年7月4日付款”；4）其他填表单位认为应说明的事项</t>
        </r>
      </text>
    </comment>
  </commentList>
</comments>
</file>

<file path=xl/comments4.xml><?xml version="1.0" encoding="utf-8"?>
<comments xmlns="http://schemas.openxmlformats.org/spreadsheetml/2006/main">
  <authors>
    <author>chenjie</author>
  </authors>
  <commentList>
    <comment ref="B5" authorId="0">
      <text>
        <r>
          <rPr>
            <b/>
            <sz val="9"/>
            <rFont val="宋体"/>
            <charset val="134"/>
          </rPr>
          <t>chenjie:</t>
        </r>
        <r>
          <rPr>
            <sz val="9"/>
            <rFont val="宋体"/>
            <charset val="134"/>
          </rPr>
          <t xml:space="preserve">
填列全称</t>
        </r>
      </text>
    </comment>
    <comment ref="C5" authorId="0">
      <text>
        <r>
          <rPr>
            <sz val="9"/>
            <rFont val="宋体"/>
            <charset val="134"/>
          </rPr>
          <t>如：上投摩根内需动力</t>
        </r>
      </text>
    </comment>
    <comment ref="D5" authorId="0">
      <text>
        <r>
          <rPr>
            <b/>
            <sz val="9"/>
            <rFont val="宋体"/>
            <charset val="134"/>
          </rPr>
          <t>开放式、封闭式等</t>
        </r>
      </text>
    </comment>
    <comment ref="E5" authorId="0">
      <text>
        <r>
          <rPr>
            <b/>
            <sz val="9"/>
            <rFont val="宋体"/>
            <charset val="134"/>
          </rPr>
          <t>chenjie:</t>
        </r>
        <r>
          <rPr>
            <sz val="9"/>
            <rFont val="宋体"/>
            <charset val="134"/>
          </rPr>
          <t xml:space="preserve">
购买日</t>
        </r>
      </text>
    </comment>
  </commentList>
</comments>
</file>

<file path=xl/comments40.xml><?xml version="1.0" encoding="utf-8"?>
<comments xmlns="http://schemas.openxmlformats.org/spreadsheetml/2006/main">
  <authors>
    <author>chenjie</author>
  </authors>
  <commentList>
    <comment ref="B5" authorId="0">
      <text>
        <r>
          <rPr>
            <b/>
            <sz val="9"/>
            <rFont val="宋体"/>
            <charset val="134"/>
          </rPr>
          <t>chenjie:</t>
        </r>
        <r>
          <rPr>
            <sz val="9"/>
            <rFont val="宋体"/>
            <charset val="134"/>
          </rPr>
          <t xml:space="preserve">
债权单位名称应填列全称，不应以地名或不明确的简称或业务内容代替</t>
        </r>
      </text>
    </comment>
    <comment ref="C5" authorId="0">
      <text>
        <r>
          <rPr>
            <b/>
            <sz val="9"/>
            <rFont val="宋体"/>
            <charset val="134"/>
          </rPr>
          <t>chenjie:</t>
        </r>
        <r>
          <rPr>
            <sz val="9"/>
            <rFont val="宋体"/>
            <charset val="134"/>
          </rPr>
          <t xml:space="preserve">
填列最后一笔贷方发生额的日期；
日期填写形式(半角状态下)如：2002.6又如2001.11</t>
        </r>
      </text>
    </comment>
    <comment ref="D5" authorId="0">
      <text>
        <r>
          <rPr>
            <b/>
            <sz val="9"/>
            <rFont val="宋体"/>
            <charset val="134"/>
          </rPr>
          <t>chenjie:</t>
        </r>
        <r>
          <rPr>
            <sz val="9"/>
            <rFont val="宋体"/>
            <charset val="134"/>
          </rPr>
          <t xml:space="preserve">
如：“售油款”等</t>
        </r>
      </text>
    </comment>
    <comment ref="G5" authorId="0">
      <text>
        <r>
          <rPr>
            <b/>
            <sz val="9"/>
            <rFont val="宋体"/>
            <charset val="134"/>
          </rPr>
          <t>chenjie:</t>
        </r>
        <r>
          <rPr>
            <sz val="9"/>
            <rFont val="宋体"/>
            <charset val="134"/>
          </rPr>
          <t xml:space="preserve">
1）债权单位为关联方、总公司内部或本公司内部单位的，应在备注栏注明“关联方”、“总公司内部”“内部单位”；2） 涉诉款项应在备注中标明；3）评估基准日后已付款的项目，应注明日期。如“2002年7月4日付款”；4）其他填表单位认为应说明的事项</t>
        </r>
      </text>
    </comment>
  </commentList>
</comments>
</file>

<file path=xl/comments41.xml><?xml version="1.0" encoding="utf-8"?>
<comments xmlns="http://schemas.openxmlformats.org/spreadsheetml/2006/main">
  <authors>
    <author>chenjie</author>
  </authors>
  <commentList>
    <comment ref="B5" authorId="0">
      <text>
        <r>
          <rPr>
            <b/>
            <sz val="9"/>
            <rFont val="宋体"/>
            <charset val="134"/>
          </rPr>
          <t>chenjie:</t>
        </r>
        <r>
          <rPr>
            <sz val="9"/>
            <rFont val="宋体"/>
            <charset val="134"/>
          </rPr>
          <t xml:space="preserve">
填写所计提的应付工资的具体组成内容，如“工资、住房补贴”等，根据填表单位财务部门的计提应付工资的方式和内容填写</t>
        </r>
      </text>
    </comment>
    <comment ref="C5" authorId="0">
      <text>
        <r>
          <rPr>
            <b/>
            <sz val="9"/>
            <rFont val="宋体"/>
            <charset val="134"/>
          </rPr>
          <t>chenjie:</t>
        </r>
        <r>
          <rPr>
            <sz val="9"/>
            <rFont val="宋体"/>
            <charset val="134"/>
          </rPr>
          <t xml:space="preserve">
填写贷方最后一笔发生额的日期</t>
        </r>
      </text>
    </comment>
    <comment ref="F5" authorId="0">
      <text>
        <r>
          <rPr>
            <b/>
            <sz val="9"/>
            <rFont val="宋体"/>
            <charset val="134"/>
          </rPr>
          <t>chenjie:</t>
        </r>
        <r>
          <rPr>
            <sz val="9"/>
            <rFont val="宋体"/>
            <charset val="134"/>
          </rPr>
          <t xml:space="preserve">
备注中应注明计提依据（如：工效挂钩批准额度</t>
        </r>
        <r>
          <rPr>
            <sz val="9"/>
            <rFont val="Times New Roman"/>
            <charset val="134"/>
          </rPr>
          <t>×××</t>
        </r>
        <r>
          <rPr>
            <sz val="9"/>
            <rFont val="宋体"/>
            <charset val="134"/>
          </rPr>
          <t>万元／年）及基准日应付工资帐面余额的滚存期间。</t>
        </r>
      </text>
    </comment>
  </commentList>
</comments>
</file>

<file path=xl/comments42.xml><?xml version="1.0" encoding="utf-8"?>
<comments xmlns="http://schemas.openxmlformats.org/spreadsheetml/2006/main">
  <authors>
    <author>chenjie</author>
  </authors>
  <commentList>
    <comment ref="B5" authorId="0">
      <text>
        <r>
          <rPr>
            <b/>
            <sz val="9"/>
            <rFont val="宋体"/>
            <charset val="134"/>
          </rPr>
          <t>chenjie:</t>
        </r>
        <r>
          <rPr>
            <sz val="9"/>
            <rFont val="宋体"/>
            <charset val="134"/>
          </rPr>
          <t xml:space="preserve">
填表单位的专管税务机关，应填写全称</t>
        </r>
      </text>
    </comment>
    <comment ref="C5" authorId="0">
      <text>
        <r>
          <rPr>
            <b/>
            <sz val="9"/>
            <rFont val="宋体"/>
            <charset val="134"/>
          </rPr>
          <t>chenjie:</t>
        </r>
        <r>
          <rPr>
            <sz val="9"/>
            <rFont val="宋体"/>
            <charset val="134"/>
          </rPr>
          <t xml:space="preserve">
填写贷方最后一笔发生额的日期</t>
        </r>
      </text>
    </comment>
    <comment ref="D5" authorId="0">
      <text>
        <r>
          <rPr>
            <b/>
            <sz val="9"/>
            <rFont val="宋体"/>
            <charset val="134"/>
          </rPr>
          <t>chenjie:</t>
        </r>
        <r>
          <rPr>
            <sz val="9"/>
            <rFont val="宋体"/>
            <charset val="134"/>
          </rPr>
          <t xml:space="preserve">
指增值税、消费税、城建税、教育费附加等</t>
        </r>
      </text>
    </comment>
    <comment ref="G5" authorId="0">
      <text>
        <r>
          <rPr>
            <b/>
            <sz val="9"/>
            <rFont val="宋体"/>
            <charset val="134"/>
          </rPr>
          <t>chenjie:</t>
        </r>
        <r>
          <rPr>
            <sz val="9"/>
            <rFont val="宋体"/>
            <charset val="134"/>
          </rPr>
          <t xml:space="preserve">
备注中应注明税款所属期间。</t>
        </r>
      </text>
    </comment>
  </commentList>
</comments>
</file>

<file path=xl/comments43.xml><?xml version="1.0" encoding="utf-8"?>
<comments xmlns="http://schemas.openxmlformats.org/spreadsheetml/2006/main">
  <authors>
    <author>chenjie</author>
  </authors>
  <commentList>
    <comment ref="B5" authorId="0">
      <text>
        <r>
          <rPr>
            <b/>
            <sz val="9"/>
            <rFont val="宋体"/>
            <charset val="134"/>
          </rPr>
          <t>chenjie:</t>
        </r>
        <r>
          <rPr>
            <sz val="9"/>
            <rFont val="宋体"/>
            <charset val="134"/>
          </rPr>
          <t xml:space="preserve">
债权单位名称应填列全称，不应以地名或不明确的简称或业务内容代替</t>
        </r>
      </text>
    </comment>
    <comment ref="C5" authorId="0">
      <text>
        <r>
          <rPr>
            <b/>
            <sz val="9"/>
            <rFont val="宋体"/>
            <charset val="134"/>
          </rPr>
          <t>chenjie:</t>
        </r>
        <r>
          <rPr>
            <sz val="9"/>
            <rFont val="宋体"/>
            <charset val="134"/>
          </rPr>
          <t xml:space="preserve">
填列最后一笔贷方发生额的日期；
日期填写形式(半角状态下)如：2002.6又如2001.11</t>
        </r>
      </text>
    </comment>
    <comment ref="D5" authorId="0">
      <text>
        <r>
          <rPr>
            <b/>
            <sz val="9"/>
            <rFont val="宋体"/>
            <charset val="134"/>
          </rPr>
          <t>chenjie:</t>
        </r>
        <r>
          <rPr>
            <sz val="9"/>
            <rFont val="宋体"/>
            <charset val="134"/>
          </rPr>
          <t xml:space="preserve">
如：“往来款、职工教育经费、工会经费”等</t>
        </r>
      </text>
    </comment>
    <comment ref="G5" authorId="0">
      <text>
        <r>
          <rPr>
            <b/>
            <sz val="9"/>
            <rFont val="宋体"/>
            <charset val="134"/>
          </rPr>
          <t>chenjie:</t>
        </r>
        <r>
          <rPr>
            <sz val="9"/>
            <rFont val="宋体"/>
            <charset val="134"/>
          </rPr>
          <t xml:space="preserve">
1）债权单位为关联方、总公司内部或本公司内部单位的，应在备注栏注明“关联方”、“总公司内部”“内部单位”；2） 涉诉款项应在备注中标明；3）评估基准日后已付款的项目，应注明日期。如“2002年7月4日付款”；4）其他填表单位认为应说明的事项</t>
        </r>
      </text>
    </comment>
  </commentList>
</comments>
</file>

<file path=xl/comments44.xml><?xml version="1.0" encoding="utf-8"?>
<comments xmlns="http://schemas.openxmlformats.org/spreadsheetml/2006/main">
  <authors>
    <author>chenjie</author>
  </authors>
  <commentList>
    <comment ref="B5" authorId="0">
      <text>
        <r>
          <rPr>
            <b/>
            <sz val="9"/>
            <rFont val="宋体"/>
            <charset val="134"/>
          </rPr>
          <t>chenjie:</t>
        </r>
        <r>
          <rPr>
            <sz val="9"/>
            <rFont val="宋体"/>
            <charset val="134"/>
          </rPr>
          <t xml:space="preserve">
参见长期借款表</t>
        </r>
      </text>
    </comment>
  </commentList>
</comments>
</file>

<file path=xl/comments45.xml><?xml version="1.0" encoding="utf-8"?>
<comments xmlns="http://schemas.openxmlformats.org/spreadsheetml/2006/main">
  <authors>
    <author>chenjie</author>
  </authors>
  <commentList>
    <comment ref="B5" authorId="0">
      <text>
        <r>
          <rPr>
            <b/>
            <sz val="9"/>
            <rFont val="宋体"/>
            <charset val="134"/>
          </rPr>
          <t>chenjie:</t>
        </r>
        <r>
          <rPr>
            <sz val="9"/>
            <rFont val="宋体"/>
            <charset val="134"/>
          </rPr>
          <t xml:space="preserve">
填全称</t>
        </r>
      </text>
    </comment>
    <comment ref="C5" authorId="0">
      <text>
        <r>
          <rPr>
            <b/>
            <sz val="9"/>
            <rFont val="宋体"/>
            <charset val="134"/>
          </rPr>
          <t>chenjie:</t>
        </r>
        <r>
          <rPr>
            <sz val="9"/>
            <rFont val="宋体"/>
            <charset val="134"/>
          </rPr>
          <t xml:space="preserve">
指借款合同规定的借款启始日，填列到日</t>
        </r>
      </text>
    </comment>
    <comment ref="D5" authorId="0">
      <text>
        <r>
          <rPr>
            <b/>
            <sz val="9"/>
            <rFont val="宋体"/>
            <charset val="134"/>
          </rPr>
          <t>chenjie:</t>
        </r>
        <r>
          <rPr>
            <sz val="9"/>
            <rFont val="宋体"/>
            <charset val="134"/>
          </rPr>
          <t xml:space="preserve">
与借款合同规定到期日应一致</t>
        </r>
      </text>
    </comment>
    <comment ref="E5" authorId="0">
      <text>
        <r>
          <rPr>
            <b/>
            <sz val="9"/>
            <rFont val="宋体"/>
            <charset val="134"/>
          </rPr>
          <t>chenjie:</t>
        </r>
        <r>
          <rPr>
            <sz val="9"/>
            <rFont val="宋体"/>
            <charset val="134"/>
          </rPr>
          <t xml:space="preserve">
与借款合同规定利率应一致</t>
        </r>
      </text>
    </comment>
  </commentList>
</comments>
</file>

<file path=xl/comments46.xml><?xml version="1.0" encoding="utf-8"?>
<comments xmlns="http://schemas.openxmlformats.org/spreadsheetml/2006/main">
  <authors>
    <author>chenjie</author>
  </authors>
  <commentList>
    <comment ref="B6" authorId="0">
      <text>
        <r>
          <rPr>
            <b/>
            <sz val="9"/>
            <rFont val="宋体"/>
            <charset val="134"/>
          </rPr>
          <t>chenjie:</t>
        </r>
        <r>
          <rPr>
            <sz val="9"/>
            <rFont val="宋体"/>
            <charset val="134"/>
          </rPr>
          <t xml:space="preserve">
填列债权单位全称</t>
        </r>
      </text>
    </comment>
    <comment ref="C6" authorId="0">
      <text>
        <r>
          <rPr>
            <b/>
            <sz val="9"/>
            <rFont val="宋体"/>
            <charset val="134"/>
          </rPr>
          <t>chenjie:</t>
        </r>
        <r>
          <rPr>
            <sz val="9"/>
            <rFont val="宋体"/>
            <charset val="134"/>
          </rPr>
          <t xml:space="preserve">
按合同协议确定的开始计算应付款的日期，填列到日。</t>
        </r>
      </text>
    </comment>
    <comment ref="D6" authorId="0">
      <text>
        <r>
          <rPr>
            <b/>
            <sz val="9"/>
            <rFont val="宋体"/>
            <charset val="134"/>
          </rPr>
          <t>chenjie:</t>
        </r>
        <r>
          <rPr>
            <sz val="9"/>
            <rFont val="宋体"/>
            <charset val="134"/>
          </rPr>
          <t xml:space="preserve">
指应付款内容，如“引进</t>
        </r>
        <r>
          <rPr>
            <sz val="9"/>
            <rFont val="Times New Roman"/>
            <charset val="134"/>
          </rPr>
          <t>××</t>
        </r>
        <r>
          <rPr>
            <sz val="9"/>
            <rFont val="宋体"/>
            <charset val="134"/>
          </rPr>
          <t>设备款或融资租赁</t>
        </r>
        <r>
          <rPr>
            <sz val="9"/>
            <rFont val="Times New Roman"/>
            <charset val="134"/>
          </rPr>
          <t>××</t>
        </r>
        <r>
          <rPr>
            <sz val="9"/>
            <rFont val="宋体"/>
            <charset val="134"/>
          </rPr>
          <t>设备款”等；</t>
        </r>
      </text>
    </comment>
    <comment ref="I6" authorId="0">
      <text>
        <r>
          <rPr>
            <b/>
            <sz val="9"/>
            <rFont val="宋体"/>
            <charset val="134"/>
          </rPr>
          <t>chenjie:</t>
        </r>
        <r>
          <rPr>
            <sz val="9"/>
            <rFont val="宋体"/>
            <charset val="134"/>
          </rPr>
          <t xml:space="preserve">
请注明帐面初始额的构成。</t>
        </r>
      </text>
    </comment>
  </commentList>
</comments>
</file>

<file path=xl/comments5.xml><?xml version="1.0" encoding="utf-8"?>
<comments xmlns="http://schemas.openxmlformats.org/spreadsheetml/2006/main">
  <authors>
    <author>chenjie</author>
    <author>seaman</author>
  </authors>
  <commentList>
    <comment ref="B5" authorId="0">
      <text>
        <r>
          <rPr>
            <b/>
            <sz val="9"/>
            <rFont val="宋体"/>
            <charset val="134"/>
          </rPr>
          <t>chenjie:</t>
        </r>
        <r>
          <rPr>
            <sz val="9"/>
            <rFont val="宋体"/>
            <charset val="134"/>
          </rPr>
          <t xml:space="preserve">
债务单位名称应填列全称，不应以地名或不明确的简称或业务内容代替</t>
        </r>
      </text>
    </comment>
    <comment ref="C5" authorId="0">
      <text>
        <r>
          <rPr>
            <b/>
            <sz val="9"/>
            <rFont val="宋体"/>
            <charset val="134"/>
          </rPr>
          <t>chenjie:</t>
        </r>
        <r>
          <rPr>
            <sz val="9"/>
            <rFont val="宋体"/>
            <charset val="134"/>
          </rPr>
          <t xml:space="preserve">
如：“售油款”等</t>
        </r>
      </text>
    </comment>
    <comment ref="D5" authorId="0">
      <text>
        <r>
          <rPr>
            <b/>
            <sz val="9"/>
            <rFont val="宋体"/>
            <charset val="134"/>
          </rPr>
          <t>chenjie:</t>
        </r>
        <r>
          <rPr>
            <sz val="9"/>
            <rFont val="宋体"/>
            <charset val="134"/>
          </rPr>
          <t xml:space="preserve">
填列最后一笔借方发生额的日期；
日期填写形式(半角状态下)如：2002-6又如2001-11</t>
        </r>
      </text>
    </comment>
    <comment ref="E5" authorId="1">
      <text>
        <r>
          <rPr>
            <sz val="9"/>
            <rFont val="Times New Roman"/>
            <charset val="134"/>
          </rPr>
          <t>1</t>
        </r>
        <r>
          <rPr>
            <sz val="9"/>
            <rFont val="宋体"/>
            <charset val="134"/>
          </rPr>
          <t>年以内</t>
        </r>
        <r>
          <rPr>
            <sz val="9"/>
            <rFont val="Times New Roman"/>
            <charset val="134"/>
          </rPr>
          <t xml:space="preserve">
1~2</t>
        </r>
        <r>
          <rPr>
            <sz val="9"/>
            <rFont val="宋体"/>
            <charset val="134"/>
          </rPr>
          <t>年</t>
        </r>
        <r>
          <rPr>
            <sz val="9"/>
            <rFont val="Times New Roman"/>
            <charset val="134"/>
          </rPr>
          <t xml:space="preserve">
2~3</t>
        </r>
        <r>
          <rPr>
            <sz val="9"/>
            <rFont val="宋体"/>
            <charset val="134"/>
          </rPr>
          <t>年</t>
        </r>
        <r>
          <rPr>
            <sz val="9"/>
            <rFont val="Times New Roman"/>
            <charset val="134"/>
          </rPr>
          <t xml:space="preserve">
3~4</t>
        </r>
        <r>
          <rPr>
            <sz val="9"/>
            <rFont val="宋体"/>
            <charset val="134"/>
          </rPr>
          <t>年</t>
        </r>
        <r>
          <rPr>
            <sz val="9"/>
            <rFont val="Times New Roman"/>
            <charset val="134"/>
          </rPr>
          <t xml:space="preserve">
4~5</t>
        </r>
        <r>
          <rPr>
            <sz val="9"/>
            <rFont val="宋体"/>
            <charset val="134"/>
          </rPr>
          <t>年</t>
        </r>
        <r>
          <rPr>
            <sz val="9"/>
            <rFont val="Times New Roman"/>
            <charset val="134"/>
          </rPr>
          <t xml:space="preserve">
5</t>
        </r>
        <r>
          <rPr>
            <sz val="9"/>
            <rFont val="宋体"/>
            <charset val="134"/>
          </rPr>
          <t>年以上</t>
        </r>
      </text>
    </comment>
    <comment ref="I5" authorId="0">
      <text>
        <r>
          <rPr>
            <b/>
            <sz val="9"/>
            <rFont val="宋体"/>
            <charset val="134"/>
          </rPr>
          <t>chenjie:</t>
        </r>
        <r>
          <rPr>
            <sz val="9"/>
            <rFont val="宋体"/>
            <charset val="134"/>
          </rPr>
          <t xml:space="preserve">
1）欠款单位为关联方、总公司内部或本公司内部单位的，应在备注栏注明“关联方”、“总公司内部”“内部单位”；2） 涉诉款项应在备注中标明；3）评估基准日后已收回款项的，应注明日期如“2002年7月4日收回”；4）其他填表单位认为应说明的事项</t>
        </r>
      </text>
    </comment>
  </commentList>
</comments>
</file>

<file path=xl/comments6.xml><?xml version="1.0" encoding="utf-8"?>
<comments xmlns="http://schemas.openxmlformats.org/spreadsheetml/2006/main">
  <authors>
    <author>chenjie</author>
    <author>seaman</author>
  </authors>
  <commentList>
    <comment ref="B5" authorId="0">
      <text>
        <r>
          <rPr>
            <b/>
            <sz val="9"/>
            <rFont val="宋体"/>
            <charset val="134"/>
          </rPr>
          <t>chenjie:</t>
        </r>
        <r>
          <rPr>
            <sz val="9"/>
            <rFont val="宋体"/>
            <charset val="134"/>
          </rPr>
          <t xml:space="preserve">
该栏应填列全称，不应以地名或不明确的简称或业务内容代替</t>
        </r>
      </text>
    </comment>
    <comment ref="C5" authorId="0">
      <text>
        <r>
          <rPr>
            <b/>
            <sz val="9"/>
            <rFont val="宋体"/>
            <charset val="134"/>
          </rPr>
          <t>chenjie:</t>
        </r>
        <r>
          <rPr>
            <sz val="9"/>
            <rFont val="宋体"/>
            <charset val="134"/>
          </rPr>
          <t xml:space="preserve">
如“购＊＊设备款”、“购油款”等</t>
        </r>
      </text>
    </comment>
    <comment ref="D5" authorId="0">
      <text>
        <r>
          <rPr>
            <b/>
            <sz val="9"/>
            <rFont val="宋体"/>
            <charset val="134"/>
          </rPr>
          <t>chenjie:</t>
        </r>
        <r>
          <rPr>
            <sz val="9"/>
            <rFont val="宋体"/>
            <charset val="134"/>
          </rPr>
          <t xml:space="preserve">
填列最后一笔借方发生额的日期，
日期填写形式(半角状态下)如：2002.6又如2001.11</t>
        </r>
      </text>
    </comment>
    <comment ref="E5" authorId="1">
      <text>
        <r>
          <rPr>
            <sz val="9"/>
            <rFont val="Times New Roman"/>
            <charset val="134"/>
          </rPr>
          <t>1</t>
        </r>
        <r>
          <rPr>
            <sz val="9"/>
            <rFont val="宋体"/>
            <charset val="134"/>
          </rPr>
          <t>年以内</t>
        </r>
        <r>
          <rPr>
            <sz val="9"/>
            <rFont val="Times New Roman"/>
            <charset val="134"/>
          </rPr>
          <t xml:space="preserve">
1~2</t>
        </r>
        <r>
          <rPr>
            <sz val="9"/>
            <rFont val="宋体"/>
            <charset val="134"/>
          </rPr>
          <t>年</t>
        </r>
        <r>
          <rPr>
            <sz val="9"/>
            <rFont val="Times New Roman"/>
            <charset val="134"/>
          </rPr>
          <t xml:space="preserve">
2~3</t>
        </r>
        <r>
          <rPr>
            <sz val="9"/>
            <rFont val="宋体"/>
            <charset val="134"/>
          </rPr>
          <t>年</t>
        </r>
        <r>
          <rPr>
            <sz val="9"/>
            <rFont val="Times New Roman"/>
            <charset val="134"/>
          </rPr>
          <t xml:space="preserve">
3~4</t>
        </r>
        <r>
          <rPr>
            <sz val="9"/>
            <rFont val="宋体"/>
            <charset val="134"/>
          </rPr>
          <t>年</t>
        </r>
        <r>
          <rPr>
            <sz val="9"/>
            <rFont val="Times New Roman"/>
            <charset val="134"/>
          </rPr>
          <t xml:space="preserve">
4~5</t>
        </r>
        <r>
          <rPr>
            <sz val="9"/>
            <rFont val="宋体"/>
            <charset val="134"/>
          </rPr>
          <t>年</t>
        </r>
        <r>
          <rPr>
            <sz val="9"/>
            <rFont val="Times New Roman"/>
            <charset val="134"/>
          </rPr>
          <t xml:space="preserve">
5</t>
        </r>
        <r>
          <rPr>
            <sz val="9"/>
            <rFont val="宋体"/>
            <charset val="134"/>
          </rPr>
          <t>年以上</t>
        </r>
      </text>
    </comment>
    <comment ref="I5" authorId="0">
      <text>
        <r>
          <rPr>
            <b/>
            <sz val="9"/>
            <rFont val="宋体"/>
            <charset val="134"/>
          </rPr>
          <t>chenjie:</t>
        </r>
        <r>
          <rPr>
            <sz val="9"/>
            <rFont val="宋体"/>
            <charset val="134"/>
          </rPr>
          <t xml:space="preserve">
1）欠款单位为关联方、总公司内部或内部单位的，应在备注栏注明“关联方”、“总公司内部”“内部单位”；2） 涉诉款项应在备注中标明；3）评估基准日后已收到货物或收回款项的，应注明日期及金额，如“2002.7.4日收回2000元”或2002.7.8日到货验收；4）其他填表单位认为应说明的事项</t>
        </r>
      </text>
    </comment>
  </commentList>
</comments>
</file>

<file path=xl/comments7.xml><?xml version="1.0" encoding="utf-8"?>
<comments xmlns="http://schemas.openxmlformats.org/spreadsheetml/2006/main">
  <authors>
    <author>chenjie</author>
    <author>seaman</author>
  </authors>
  <commentList>
    <comment ref="B5" authorId="0">
      <text>
        <r>
          <rPr>
            <b/>
            <sz val="9"/>
            <rFont val="宋体"/>
            <charset val="134"/>
          </rPr>
          <t>chenjie:</t>
        </r>
        <r>
          <rPr>
            <sz val="9"/>
            <rFont val="宋体"/>
            <charset val="134"/>
          </rPr>
          <t xml:space="preserve">
债务单位名称应填列全称，不应以地名或不明确的简称或业务内容代替</t>
        </r>
      </text>
    </comment>
    <comment ref="C5" authorId="0">
      <text>
        <r>
          <rPr>
            <b/>
            <sz val="9"/>
            <rFont val="宋体"/>
            <charset val="134"/>
          </rPr>
          <t>chenjie:</t>
        </r>
        <r>
          <rPr>
            <sz val="9"/>
            <rFont val="宋体"/>
            <charset val="134"/>
          </rPr>
          <t xml:space="preserve">
如：“售油款”等</t>
        </r>
      </text>
    </comment>
    <comment ref="D5" authorId="0">
      <text>
        <r>
          <rPr>
            <b/>
            <sz val="9"/>
            <rFont val="宋体"/>
            <charset val="134"/>
          </rPr>
          <t>chenjie:</t>
        </r>
        <r>
          <rPr>
            <sz val="9"/>
            <rFont val="宋体"/>
            <charset val="134"/>
          </rPr>
          <t xml:space="preserve">
填列最后一笔借方发生额的日期；
日期填写形式(半角状态下)如：2002-6又如2001-11</t>
        </r>
      </text>
    </comment>
    <comment ref="E5" authorId="1">
      <text>
        <r>
          <rPr>
            <sz val="9"/>
            <rFont val="Times New Roman"/>
            <charset val="134"/>
          </rPr>
          <t>1</t>
        </r>
        <r>
          <rPr>
            <sz val="9"/>
            <rFont val="宋体"/>
            <charset val="134"/>
          </rPr>
          <t>年以内</t>
        </r>
        <r>
          <rPr>
            <sz val="9"/>
            <rFont val="Times New Roman"/>
            <charset val="134"/>
          </rPr>
          <t xml:space="preserve">
1~2</t>
        </r>
        <r>
          <rPr>
            <sz val="9"/>
            <rFont val="宋体"/>
            <charset val="134"/>
          </rPr>
          <t>年</t>
        </r>
        <r>
          <rPr>
            <sz val="9"/>
            <rFont val="Times New Roman"/>
            <charset val="134"/>
          </rPr>
          <t xml:space="preserve">
2~3</t>
        </r>
        <r>
          <rPr>
            <sz val="9"/>
            <rFont val="宋体"/>
            <charset val="134"/>
          </rPr>
          <t>年</t>
        </r>
        <r>
          <rPr>
            <sz val="9"/>
            <rFont val="Times New Roman"/>
            <charset val="134"/>
          </rPr>
          <t xml:space="preserve">
3~4</t>
        </r>
        <r>
          <rPr>
            <sz val="9"/>
            <rFont val="宋体"/>
            <charset val="134"/>
          </rPr>
          <t>年</t>
        </r>
        <r>
          <rPr>
            <sz val="9"/>
            <rFont val="Times New Roman"/>
            <charset val="134"/>
          </rPr>
          <t xml:space="preserve">
4~5</t>
        </r>
        <r>
          <rPr>
            <sz val="9"/>
            <rFont val="宋体"/>
            <charset val="134"/>
          </rPr>
          <t>年</t>
        </r>
        <r>
          <rPr>
            <sz val="9"/>
            <rFont val="Times New Roman"/>
            <charset val="134"/>
          </rPr>
          <t xml:space="preserve">
5</t>
        </r>
        <r>
          <rPr>
            <sz val="9"/>
            <rFont val="宋体"/>
            <charset val="134"/>
          </rPr>
          <t>年以上</t>
        </r>
      </text>
    </comment>
    <comment ref="I5" authorId="0">
      <text>
        <r>
          <rPr>
            <b/>
            <sz val="9"/>
            <rFont val="宋体"/>
            <charset val="134"/>
          </rPr>
          <t>chenjie:</t>
        </r>
        <r>
          <rPr>
            <sz val="9"/>
            <rFont val="宋体"/>
            <charset val="134"/>
          </rPr>
          <t xml:space="preserve">
1）欠款单位为关联方、总公司内部或本公司内部单位的，应在备注栏注明“关联方”、“总公司内部”“内部单位”；2） 涉诉款项应在备注中标明；3）评估基准日后已收回款项的，应注明日期如“2002年7月4日收回”；4）其他填表单位认为应说明的事项</t>
        </r>
      </text>
    </comment>
  </commentList>
</comments>
</file>

<file path=xl/comments8.xml><?xml version="1.0" encoding="utf-8"?>
<comments xmlns="http://schemas.openxmlformats.org/spreadsheetml/2006/main">
  <authors>
    <author>chenjie</author>
  </authors>
  <commentList>
    <comment ref="M6" authorId="0">
      <text>
        <r>
          <rPr>
            <b/>
            <sz val="9"/>
            <rFont val="宋体"/>
            <charset val="134"/>
          </rPr>
          <t>chenjie:</t>
        </r>
        <r>
          <rPr>
            <sz val="9"/>
            <rFont val="宋体"/>
            <charset val="134"/>
          </rPr>
          <t xml:space="preserve">
(1)注1；(2)负数余额产生的原因。</t>
        </r>
      </text>
    </comment>
  </commentList>
</comments>
</file>

<file path=xl/comments9.xml><?xml version="1.0" encoding="utf-8"?>
<comments xmlns="http://schemas.openxmlformats.org/spreadsheetml/2006/main">
  <authors>
    <author>chenjie</author>
  </authors>
  <commentList>
    <comment ref="M6" authorId="0">
      <text>
        <r>
          <rPr>
            <b/>
            <sz val="9"/>
            <rFont val="宋体"/>
            <charset val="134"/>
          </rPr>
          <t>chenjie:</t>
        </r>
        <r>
          <rPr>
            <sz val="9"/>
            <rFont val="宋体"/>
            <charset val="134"/>
          </rPr>
          <t xml:space="preserve">
(1)注1；(2)负数余额产生的原因。</t>
        </r>
      </text>
    </comment>
  </commentList>
</comments>
</file>

<file path=xl/sharedStrings.xml><?xml version="1.0" encoding="utf-8"?>
<sst xmlns="http://schemas.openxmlformats.org/spreadsheetml/2006/main" count="2182" uniqueCount="781">
  <si>
    <t>XXXX评估项目</t>
  </si>
  <si>
    <t>资产评估申报表</t>
  </si>
  <si>
    <t>企业填写以下内容</t>
  </si>
  <si>
    <t>被评估单位：</t>
  </si>
  <si>
    <t>北京北一中型数控机床有限责任公司</t>
  </si>
  <si>
    <t>评估基准日：</t>
  </si>
  <si>
    <t>2023</t>
  </si>
  <si>
    <t>年</t>
  </si>
  <si>
    <t>7</t>
  </si>
  <si>
    <t>月</t>
  </si>
  <si>
    <t>31</t>
  </si>
  <si>
    <t>日</t>
  </si>
  <si>
    <t>填表日期：</t>
  </si>
  <si>
    <t>9</t>
  </si>
  <si>
    <t>1</t>
  </si>
  <si>
    <t>被评估单位填表人：</t>
  </si>
  <si>
    <t>被评估单位财务负责人</t>
  </si>
  <si>
    <t>被评估单位负责人</t>
  </si>
  <si>
    <t>资产负债表</t>
  </si>
  <si>
    <t>金额单位：人民币元</t>
  </si>
  <si>
    <t>资产</t>
  </si>
  <si>
    <t>序号</t>
  </si>
  <si>
    <t>期初数</t>
  </si>
  <si>
    <t>期末数</t>
  </si>
  <si>
    <t>备注</t>
  </si>
  <si>
    <t>负债及所有者权益</t>
  </si>
  <si>
    <t>流动资产：</t>
  </si>
  <si>
    <t>流动负债：</t>
  </si>
  <si>
    <t>货币资金</t>
  </si>
  <si>
    <t>短期借款</t>
  </si>
  <si>
    <t>交易性金融资产</t>
  </si>
  <si>
    <t>交易性金融负债</t>
  </si>
  <si>
    <t>衍生金融资产</t>
  </si>
  <si>
    <t>衍生金融负债</t>
  </si>
  <si>
    <t>应收票据</t>
  </si>
  <si>
    <t>应付票据</t>
  </si>
  <si>
    <t>应收账款</t>
  </si>
  <si>
    <t>应付账款</t>
  </si>
  <si>
    <t>应收款项融资</t>
  </si>
  <si>
    <t>预收款项</t>
  </si>
  <si>
    <t>预付款项</t>
  </si>
  <si>
    <t>合同负债</t>
  </si>
  <si>
    <t>其他应收款</t>
  </si>
  <si>
    <t>应付职工薪酬</t>
  </si>
  <si>
    <t>存货</t>
  </si>
  <si>
    <t>应交税费</t>
  </si>
  <si>
    <t>合同资产</t>
  </si>
  <si>
    <t>其他应付款</t>
  </si>
  <si>
    <t>持有待售资产</t>
  </si>
  <si>
    <t>持有待售负债</t>
  </si>
  <si>
    <t xml:space="preserve">
</t>
  </si>
  <si>
    <t>一年内到期的非流动资产</t>
  </si>
  <si>
    <t>一年内到期的非流动负债</t>
  </si>
  <si>
    <t>其他流动资产</t>
  </si>
  <si>
    <t>其他流动负债</t>
  </si>
  <si>
    <t>流动资产合计</t>
  </si>
  <si>
    <t>流动负债合计</t>
  </si>
  <si>
    <t>非流动资产：</t>
  </si>
  <si>
    <t>非流动负债：</t>
  </si>
  <si>
    <t>债权投资</t>
  </si>
  <si>
    <t>长期借款</t>
  </si>
  <si>
    <t>其他债权投资</t>
  </si>
  <si>
    <t>应付债券</t>
  </si>
  <si>
    <t>长期应收款</t>
  </si>
  <si>
    <t>其中：优先股</t>
  </si>
  <si>
    <t>长期股权投资</t>
  </si>
  <si>
    <t xml:space="preserve">      永续债</t>
  </si>
  <si>
    <t>其他权益工具投资</t>
  </si>
  <si>
    <t>租赁负债</t>
  </si>
  <si>
    <t>其他非流动金融资产</t>
  </si>
  <si>
    <t>长期应付款</t>
  </si>
  <si>
    <t>投资性房地产</t>
  </si>
  <si>
    <t>预计负债</t>
  </si>
  <si>
    <t>固定资产</t>
  </si>
  <si>
    <t>递延收益</t>
  </si>
  <si>
    <t>在建工程</t>
  </si>
  <si>
    <t>递延所得税负债</t>
  </si>
  <si>
    <t>生产性生物资产</t>
  </si>
  <si>
    <t>其他非流动负债</t>
  </si>
  <si>
    <t>油气资产</t>
  </si>
  <si>
    <t>非流动负债合计</t>
  </si>
  <si>
    <t>使用权资产</t>
  </si>
  <si>
    <t>负债合计</t>
  </si>
  <si>
    <t>无形资产</t>
  </si>
  <si>
    <t>所有者权益：</t>
  </si>
  <si>
    <t>开发支出</t>
  </si>
  <si>
    <t>实收资本（或股本）</t>
  </si>
  <si>
    <t>商誉</t>
  </si>
  <si>
    <t>其他权益工具</t>
  </si>
  <si>
    <t>长期待摊费用</t>
  </si>
  <si>
    <t>递延所得税资产</t>
  </si>
  <si>
    <t>永续债</t>
  </si>
  <si>
    <t>其他非流动资产</t>
  </si>
  <si>
    <t>资本公积</t>
  </si>
  <si>
    <t>减：库存股</t>
  </si>
  <si>
    <t>其他综合收益</t>
  </si>
  <si>
    <t>专项储备</t>
  </si>
  <si>
    <t>盈余公积</t>
  </si>
  <si>
    <t>未分配利润</t>
  </si>
  <si>
    <t>非流动资产合计</t>
  </si>
  <si>
    <t>所有者权益合计</t>
  </si>
  <si>
    <t>资产总计</t>
  </si>
  <si>
    <t>负债及所有者权益合计</t>
  </si>
  <si>
    <t>与总资产相差</t>
  </si>
  <si>
    <t xml:space="preserve">填表人： </t>
  </si>
  <si>
    <t>财务主管：</t>
  </si>
  <si>
    <r>
      <rPr>
        <b/>
        <sz val="18"/>
        <rFont val="宋体"/>
        <charset val="134"/>
        <scheme val="minor"/>
      </rPr>
      <t>资产评估结果汇总表</t>
    </r>
  </si>
  <si>
    <t>金额单位：人民币万元</t>
  </si>
  <si>
    <t>项            目</t>
  </si>
  <si>
    <t>账面价值</t>
  </si>
  <si>
    <t>评估价值</t>
  </si>
  <si>
    <t>增减值</t>
  </si>
  <si>
    <t>增值率％</t>
  </si>
  <si>
    <t>B</t>
  </si>
  <si>
    <t>C</t>
  </si>
  <si>
    <t>D=C-B</t>
  </si>
  <si>
    <t>E=D/B×100%</t>
  </si>
  <si>
    <t>流动资产</t>
  </si>
  <si>
    <t>非流动资产</t>
  </si>
  <si>
    <t>其中：可供出售金融资产</t>
  </si>
  <si>
    <t xml:space="preserve">      持有至到期投资</t>
  </si>
  <si>
    <t xml:space="preserve">      长期应收款</t>
  </si>
  <si>
    <t xml:space="preserve">      长期股权投资</t>
  </si>
  <si>
    <t xml:space="preserve">      投资性房地产</t>
  </si>
  <si>
    <t xml:space="preserve">      固定资产</t>
  </si>
  <si>
    <t xml:space="preserve">   其中：建  筑  物</t>
  </si>
  <si>
    <t xml:space="preserve">                设        备</t>
  </si>
  <si>
    <t xml:space="preserve">                土        地</t>
  </si>
  <si>
    <t xml:space="preserve">      在建工程</t>
  </si>
  <si>
    <t xml:space="preserve">      工程物资</t>
  </si>
  <si>
    <t xml:space="preserve">      固定资产清理</t>
  </si>
  <si>
    <t xml:space="preserve">      生产性生物资产</t>
  </si>
  <si>
    <t xml:space="preserve">      油气资产</t>
  </si>
  <si>
    <t xml:space="preserve">      无形资产</t>
  </si>
  <si>
    <t xml:space="preserve">      其中：土地使用权</t>
  </si>
  <si>
    <t xml:space="preserve">      开发支出</t>
  </si>
  <si>
    <t xml:space="preserve">      商誉</t>
  </si>
  <si>
    <t xml:space="preserve">      长期待摊费用</t>
  </si>
  <si>
    <t xml:space="preserve">      递延所得税资产</t>
  </si>
  <si>
    <t xml:space="preserve">      其他非流动资产</t>
  </si>
  <si>
    <t>流动负债</t>
  </si>
  <si>
    <t>非流动负债</t>
  </si>
  <si>
    <t>负债总计</t>
  </si>
  <si>
    <t>净 资 产（所有者权益）</t>
  </si>
  <si>
    <r>
      <rPr>
        <b/>
        <sz val="18"/>
        <rFont val="宋体"/>
        <charset val="134"/>
        <scheme val="major"/>
      </rPr>
      <t>资产评估结果分类汇总表</t>
    </r>
  </si>
  <si>
    <t>科目名称</t>
  </si>
  <si>
    <t>增值额</t>
  </si>
  <si>
    <t>增值率%</t>
  </si>
  <si>
    <t>企业报表数</t>
  </si>
  <si>
    <t>差异</t>
  </si>
  <si>
    <t>一、流动资产合计</t>
  </si>
  <si>
    <t>二、非流动资产合计</t>
  </si>
  <si>
    <t>三、资产总计</t>
  </si>
  <si>
    <t>四、流动负债合计</t>
  </si>
  <si>
    <t>五、非流动负债合计</t>
  </si>
  <si>
    <t>六、负债总计</t>
  </si>
  <si>
    <t>七、净资产（所有者权益）</t>
  </si>
  <si>
    <r>
      <rPr>
        <b/>
        <sz val="18"/>
        <rFont val="宋体"/>
        <charset val="134"/>
        <scheme val="major"/>
      </rPr>
      <t>流动资产清查评估汇总表</t>
    </r>
  </si>
  <si>
    <t>编号</t>
  </si>
  <si>
    <r>
      <rPr>
        <sz val="10"/>
        <color indexed="8"/>
        <rFont val="宋体"/>
        <charset val="134"/>
        <scheme val="minor"/>
      </rPr>
      <t>增值率</t>
    </r>
    <r>
      <rPr>
        <sz val="10"/>
        <rFont val="宋体"/>
        <charset val="134"/>
        <scheme val="minor"/>
      </rPr>
      <t>%</t>
    </r>
  </si>
  <si>
    <t>3-1</t>
  </si>
  <si>
    <t>货币资金（现金</t>
  </si>
  <si>
    <t>存款</t>
  </si>
  <si>
    <t>他币）</t>
  </si>
  <si>
    <t>3-2</t>
  </si>
  <si>
    <t>3-3</t>
  </si>
  <si>
    <t>3-4</t>
  </si>
  <si>
    <t>3-5</t>
  </si>
  <si>
    <t>3-6</t>
  </si>
  <si>
    <t>3-7</t>
  </si>
  <si>
    <t>3-8</t>
  </si>
  <si>
    <t>3-9</t>
  </si>
  <si>
    <t>3-10</t>
  </si>
  <si>
    <t>3-11</t>
  </si>
  <si>
    <t>3-12</t>
  </si>
  <si>
    <t>3-13</t>
  </si>
  <si>
    <r>
      <rPr>
        <b/>
        <sz val="18"/>
        <rFont val="宋体"/>
        <charset val="134"/>
        <scheme val="major"/>
      </rPr>
      <t>货币资金—现金清查评估明细表</t>
    </r>
  </si>
  <si>
    <t>存放部门（单位)</t>
  </si>
  <si>
    <t>币种</t>
  </si>
  <si>
    <t>外币账面金额</t>
  </si>
  <si>
    <t>评估基准日汇率</t>
  </si>
  <si>
    <t>合         计</t>
  </si>
  <si>
    <r>
      <rPr>
        <b/>
        <sz val="18"/>
        <rFont val="宋体"/>
        <charset val="134"/>
        <scheme val="major"/>
      </rPr>
      <t>货币资金—银行存款清查评估明细表</t>
    </r>
  </si>
  <si>
    <t>开户银行</t>
  </si>
  <si>
    <t>账号</t>
  </si>
  <si>
    <r>
      <rPr>
        <b/>
        <sz val="18"/>
        <rFont val="宋体"/>
        <charset val="134"/>
        <scheme val="major"/>
      </rPr>
      <t>货币资金—其他货币资金清查评估明细表</t>
    </r>
  </si>
  <si>
    <t>名称及内容</t>
  </si>
  <si>
    <t>用途</t>
  </si>
  <si>
    <t>交易性金融资产清查评估汇总表</t>
  </si>
  <si>
    <t>3-2-1</t>
  </si>
  <si>
    <t>交易性金融资产-股票投资</t>
  </si>
  <si>
    <t>3-2-2</t>
  </si>
  <si>
    <t>交易性金融资产-债券投资</t>
  </si>
  <si>
    <t>3-2-3</t>
  </si>
  <si>
    <t>交易性金融资产-基金投资</t>
  </si>
  <si>
    <t>交易性金融资产合计</t>
  </si>
  <si>
    <t>交易性金融资产—股票投资清查评估明细表</t>
  </si>
  <si>
    <t>被投资单位名称</t>
  </si>
  <si>
    <t>股票名称</t>
  </si>
  <si>
    <t>投资日期</t>
  </si>
  <si>
    <t>持股数量</t>
  </si>
  <si>
    <t>成本</t>
  </si>
  <si>
    <t>基准日收盘价/股</t>
  </si>
  <si>
    <t>合          计</t>
  </si>
  <si>
    <t>交易性金融资产—债券投资清查评估明细表</t>
  </si>
  <si>
    <t>债券名称</t>
  </si>
  <si>
    <t>发行日期</t>
  </si>
  <si>
    <t>票面利率%</t>
  </si>
  <si>
    <t>交易性金融资产—基金投资清查评估明细表</t>
  </si>
  <si>
    <t>基金发行单位</t>
  </si>
  <si>
    <t>基金名称</t>
  </si>
  <si>
    <t>基金类型</t>
  </si>
  <si>
    <t>基金份额</t>
  </si>
  <si>
    <t>基准日净值/份</t>
  </si>
  <si>
    <t>衍生金融资产清查评估明细表</t>
  </si>
  <si>
    <t>衍生金融资产名称</t>
  </si>
  <si>
    <t>占比</t>
  </si>
  <si>
    <t>合计数</t>
  </si>
  <si>
    <r>
      <rPr>
        <b/>
        <sz val="18"/>
        <rFont val="宋体"/>
        <charset val="134"/>
        <scheme val="major"/>
      </rPr>
      <t>应收票据清查评估明细表</t>
    </r>
  </si>
  <si>
    <t>户名（结算对象)</t>
  </si>
  <si>
    <t>出票日期</t>
  </si>
  <si>
    <t>到期日期</t>
  </si>
  <si>
    <t>合            计</t>
  </si>
  <si>
    <t>应收账款清查评估明细表</t>
  </si>
  <si>
    <t>欠款单位名称（结算对象)</t>
  </si>
  <si>
    <t>业务内容</t>
  </si>
  <si>
    <t>发生日期</t>
  </si>
  <si>
    <t>账龄</t>
  </si>
  <si>
    <t>减：坏账准备</t>
  </si>
  <si>
    <t>减：评估风险损失</t>
  </si>
  <si>
    <t>净            额</t>
  </si>
  <si>
    <r>
      <rPr>
        <sz val="10"/>
        <rFont val="宋体"/>
        <charset val="134"/>
      </rPr>
      <t>注</t>
    </r>
    <r>
      <rPr>
        <sz val="10"/>
        <rFont val="Times New Roman"/>
        <charset val="134"/>
      </rPr>
      <t>1</t>
    </r>
    <r>
      <rPr>
        <sz val="10"/>
        <rFont val="宋体"/>
        <charset val="134"/>
      </rPr>
      <t>：</t>
    </r>
  </si>
  <si>
    <t>注明账齡在一年以上的账款的可收回性，若有部分可能不能收回，请估计不能收回的金額，以供评估时作參考。</t>
  </si>
  <si>
    <r>
      <rPr>
        <sz val="10"/>
        <rFont val="宋体"/>
        <charset val="134"/>
      </rPr>
      <t>注</t>
    </r>
    <r>
      <rPr>
        <sz val="10"/>
        <rFont val="Times New Roman"/>
        <charset val="134"/>
      </rPr>
      <t>2</t>
    </r>
    <r>
      <rPr>
        <sz val="10"/>
        <rFont val="宋体"/>
        <charset val="134"/>
      </rPr>
      <t>：</t>
    </r>
    <r>
      <rPr>
        <sz val="10"/>
        <rFont val="Times New Roman"/>
        <charset val="134"/>
      </rPr>
      <t>“</t>
    </r>
    <r>
      <rPr>
        <sz val="10"/>
        <rFont val="宋体"/>
        <charset val="134"/>
      </rPr>
      <t>备注</t>
    </r>
    <r>
      <rPr>
        <sz val="10"/>
        <rFont val="Times New Roman"/>
        <charset val="134"/>
      </rPr>
      <t>”</t>
    </r>
    <r>
      <rPr>
        <sz val="10"/>
        <rFont val="宋体"/>
        <charset val="134"/>
      </rPr>
      <t>栏填写方法：</t>
    </r>
  </si>
  <si>
    <r>
      <rPr>
        <sz val="10"/>
        <rFont val="Times New Roman"/>
        <charset val="134"/>
      </rPr>
      <t>1</t>
    </r>
    <r>
      <rPr>
        <sz val="10"/>
        <rFont val="宋体"/>
        <charset val="134"/>
      </rPr>
      <t>）欠款单位为关联方、总公司内部或本公司内部单位的，应在备注栏注明</t>
    </r>
    <r>
      <rPr>
        <sz val="10"/>
        <rFont val="Times New Roman"/>
        <charset val="134"/>
      </rPr>
      <t>“</t>
    </r>
    <r>
      <rPr>
        <sz val="10"/>
        <rFont val="宋体"/>
        <charset val="134"/>
      </rPr>
      <t>关联方</t>
    </r>
    <r>
      <rPr>
        <sz val="10"/>
        <rFont val="Times New Roman"/>
        <charset val="134"/>
      </rPr>
      <t>”</t>
    </r>
    <r>
      <rPr>
        <sz val="10"/>
        <rFont val="宋体"/>
        <charset val="134"/>
      </rPr>
      <t>、</t>
    </r>
    <r>
      <rPr>
        <sz val="10"/>
        <rFont val="Times New Roman"/>
        <charset val="134"/>
      </rPr>
      <t>“</t>
    </r>
    <r>
      <rPr>
        <sz val="10"/>
        <rFont val="宋体"/>
        <charset val="134"/>
      </rPr>
      <t>总公司内部</t>
    </r>
    <r>
      <rPr>
        <sz val="10"/>
        <rFont val="Times New Roman"/>
        <charset val="134"/>
      </rPr>
      <t>”</t>
    </r>
    <r>
      <rPr>
        <sz val="10"/>
        <rFont val="宋体"/>
        <charset val="134"/>
      </rPr>
      <t>、</t>
    </r>
    <r>
      <rPr>
        <sz val="10"/>
        <rFont val="Times New Roman"/>
        <charset val="134"/>
      </rPr>
      <t>“</t>
    </r>
    <r>
      <rPr>
        <sz val="10"/>
        <rFont val="宋体"/>
        <charset val="134"/>
      </rPr>
      <t>内部单位</t>
    </r>
    <r>
      <rPr>
        <sz val="10"/>
        <rFont val="Times New Roman"/>
        <charset val="134"/>
      </rPr>
      <t>”</t>
    </r>
    <r>
      <rPr>
        <sz val="10"/>
        <rFont val="宋体"/>
        <charset val="134"/>
      </rPr>
      <t>；</t>
    </r>
  </si>
  <si>
    <r>
      <rPr>
        <sz val="10"/>
        <rFont val="Times New Roman"/>
        <charset val="134"/>
      </rPr>
      <t>2</t>
    </r>
    <r>
      <rPr>
        <sz val="10"/>
        <rFont val="宋体"/>
        <charset val="134"/>
      </rPr>
      <t>）</t>
    </r>
    <r>
      <rPr>
        <sz val="10"/>
        <rFont val="Times New Roman"/>
        <charset val="134"/>
      </rPr>
      <t xml:space="preserve"> </t>
    </r>
    <r>
      <rPr>
        <sz val="10"/>
        <rFont val="宋体"/>
        <charset val="134"/>
      </rPr>
      <t>涉诉款项应在备注中标明</t>
    </r>
    <r>
      <rPr>
        <sz val="10"/>
        <rFont val="Times New Roman"/>
        <charset val="134"/>
      </rPr>
      <t>“</t>
    </r>
    <r>
      <rPr>
        <sz val="10"/>
        <rFont val="宋体"/>
        <charset val="134"/>
      </rPr>
      <t>涉诉</t>
    </r>
    <r>
      <rPr>
        <sz val="10"/>
        <rFont val="Times New Roman"/>
        <charset val="134"/>
      </rPr>
      <t>”</t>
    </r>
    <r>
      <rPr>
        <sz val="10"/>
        <rFont val="宋体"/>
        <charset val="134"/>
      </rPr>
      <t>；</t>
    </r>
  </si>
  <si>
    <r>
      <rPr>
        <sz val="10"/>
        <rFont val="Times New Roman"/>
        <charset val="134"/>
      </rPr>
      <t>3</t>
    </r>
    <r>
      <rPr>
        <sz val="10"/>
        <rFont val="宋体"/>
        <charset val="134"/>
      </rPr>
      <t>）评估基准日后已部分或全部收回款项的，应注明日期及金额，如</t>
    </r>
    <r>
      <rPr>
        <sz val="10"/>
        <rFont val="Times New Roman"/>
        <charset val="134"/>
      </rPr>
      <t>“2015</t>
    </r>
    <r>
      <rPr>
        <sz val="10"/>
        <rFont val="宋体"/>
        <charset val="134"/>
      </rPr>
      <t>年</t>
    </r>
    <r>
      <rPr>
        <sz val="10"/>
        <rFont val="Times New Roman"/>
        <charset val="134"/>
      </rPr>
      <t>5</t>
    </r>
    <r>
      <rPr>
        <sz val="10"/>
        <rFont val="宋体"/>
        <charset val="134"/>
      </rPr>
      <t>月</t>
    </r>
    <r>
      <rPr>
        <sz val="10"/>
        <rFont val="Times New Roman"/>
        <charset val="134"/>
      </rPr>
      <t>10</t>
    </r>
    <r>
      <rPr>
        <sz val="10"/>
        <rFont val="宋体"/>
        <charset val="134"/>
      </rPr>
      <t>日收回</t>
    </r>
    <r>
      <rPr>
        <sz val="10"/>
        <rFont val="Times New Roman"/>
        <charset val="134"/>
      </rPr>
      <t>1,000.00</t>
    </r>
    <r>
      <rPr>
        <sz val="10"/>
        <rFont val="宋体"/>
        <charset val="134"/>
      </rPr>
      <t>元</t>
    </r>
    <r>
      <rPr>
        <sz val="10"/>
        <rFont val="Times New Roman"/>
        <charset val="134"/>
      </rPr>
      <t>”</t>
    </r>
    <r>
      <rPr>
        <sz val="10"/>
        <rFont val="宋体"/>
        <charset val="134"/>
      </rPr>
      <t>；</t>
    </r>
  </si>
  <si>
    <r>
      <rPr>
        <sz val="10"/>
        <rFont val="Times New Roman"/>
        <charset val="134"/>
      </rPr>
      <t>4</t>
    </r>
    <r>
      <rPr>
        <sz val="10"/>
        <rFont val="宋体"/>
        <charset val="134"/>
      </rPr>
      <t>）填表单位认为其他应说明的事项</t>
    </r>
  </si>
  <si>
    <t>应收款项融资清查评估明细表</t>
  </si>
  <si>
    <t>合计</t>
  </si>
  <si>
    <t>预付账款清查评估明细表</t>
  </si>
  <si>
    <t>收款单位名称（结算对象)</t>
  </si>
  <si>
    <t>其他应收款清查评估明细表</t>
  </si>
  <si>
    <r>
      <rPr>
        <sz val="10"/>
        <rFont val="Times New Roman"/>
        <charset val="134"/>
      </rPr>
      <t>3</t>
    </r>
    <r>
      <rPr>
        <sz val="10"/>
        <rFont val="宋体"/>
        <charset val="134"/>
      </rPr>
      <t>）评估基准日后已部分或全部收回款项的，应注明日期及金额，如</t>
    </r>
    <r>
      <rPr>
        <sz val="10"/>
        <rFont val="Times New Roman"/>
        <charset val="134"/>
      </rPr>
      <t>“2003</t>
    </r>
    <r>
      <rPr>
        <sz val="10"/>
        <rFont val="宋体"/>
        <charset val="134"/>
      </rPr>
      <t>年</t>
    </r>
    <r>
      <rPr>
        <sz val="10"/>
        <rFont val="Times New Roman"/>
        <charset val="134"/>
      </rPr>
      <t>2</t>
    </r>
    <r>
      <rPr>
        <sz val="10"/>
        <rFont val="宋体"/>
        <charset val="134"/>
      </rPr>
      <t>月</t>
    </r>
    <r>
      <rPr>
        <sz val="10"/>
        <rFont val="Times New Roman"/>
        <charset val="134"/>
      </rPr>
      <t>4</t>
    </r>
    <r>
      <rPr>
        <sz val="10"/>
        <rFont val="宋体"/>
        <charset val="134"/>
      </rPr>
      <t>日收回</t>
    </r>
    <r>
      <rPr>
        <sz val="10"/>
        <rFont val="Times New Roman"/>
        <charset val="134"/>
      </rPr>
      <t>8,530.00</t>
    </r>
    <r>
      <rPr>
        <sz val="10"/>
        <rFont val="宋体"/>
        <charset val="134"/>
      </rPr>
      <t>元</t>
    </r>
    <r>
      <rPr>
        <sz val="10"/>
        <rFont val="Times New Roman"/>
        <charset val="134"/>
      </rPr>
      <t>”</t>
    </r>
    <r>
      <rPr>
        <sz val="10"/>
        <rFont val="宋体"/>
        <charset val="134"/>
      </rPr>
      <t>；</t>
    </r>
  </si>
  <si>
    <r>
      <rPr>
        <b/>
        <sz val="18"/>
        <rFont val="宋体"/>
        <charset val="134"/>
        <scheme val="major"/>
      </rPr>
      <t>存货清查评估汇总表</t>
    </r>
  </si>
  <si>
    <t>3-9-1</t>
  </si>
  <si>
    <t>材料采购（在途物资）</t>
  </si>
  <si>
    <t>3-9-2</t>
  </si>
  <si>
    <t>原材料</t>
  </si>
  <si>
    <t>3-9-3</t>
  </si>
  <si>
    <t>在库周转材料</t>
  </si>
  <si>
    <t>3-9-4</t>
  </si>
  <si>
    <t>委托加工物资</t>
  </si>
  <si>
    <t>3-9-5</t>
  </si>
  <si>
    <t>产成品（库存商品）</t>
  </si>
  <si>
    <t>3-9-6</t>
  </si>
  <si>
    <t>在产品（自制半成品）</t>
  </si>
  <si>
    <t>3-9-7</t>
  </si>
  <si>
    <t>发出商品</t>
  </si>
  <si>
    <t>3-9-8</t>
  </si>
  <si>
    <t>在用周转材料</t>
  </si>
  <si>
    <t>3-9-9</t>
  </si>
  <si>
    <t>开发成本</t>
  </si>
  <si>
    <t>3-9-10</t>
  </si>
  <si>
    <t>开发产品</t>
  </si>
  <si>
    <t>存货合计</t>
  </si>
  <si>
    <t>减：存货跌价准备</t>
  </si>
  <si>
    <t>存货净额</t>
  </si>
  <si>
    <r>
      <rPr>
        <b/>
        <sz val="18"/>
        <rFont val="宋体"/>
        <charset val="134"/>
        <scheme val="major"/>
      </rPr>
      <t>存货—材料采购（在途物资）清查评估明细表</t>
    </r>
  </si>
  <si>
    <t>物料编码</t>
  </si>
  <si>
    <t>名称</t>
  </si>
  <si>
    <t>规格型号</t>
  </si>
  <si>
    <t>计量单位</t>
  </si>
  <si>
    <t>数量</t>
  </si>
  <si>
    <t>单价</t>
  </si>
  <si>
    <t>金额</t>
  </si>
  <si>
    <t>实际数量</t>
  </si>
  <si>
    <r>
      <rPr>
        <b/>
        <sz val="18"/>
        <rFont val="宋体"/>
        <charset val="134"/>
        <scheme val="major"/>
      </rPr>
      <t>存货—原材料清查评估明细表</t>
    </r>
  </si>
  <si>
    <t>存放地点</t>
  </si>
  <si>
    <t>注1：</t>
  </si>
  <si>
    <r>
      <rPr>
        <sz val="10"/>
        <rFont val="Times New Roman"/>
        <charset val="134"/>
      </rPr>
      <t>1</t>
    </r>
    <r>
      <rPr>
        <sz val="10"/>
        <rFont val="宋体"/>
        <charset val="134"/>
      </rPr>
      <t>）正常，无需填写；</t>
    </r>
    <r>
      <rPr>
        <sz val="10"/>
        <rFont val="Times New Roman"/>
        <charset val="134"/>
      </rPr>
      <t>2</t>
    </r>
    <r>
      <rPr>
        <sz val="10"/>
        <rFont val="宋体"/>
        <charset val="134"/>
      </rPr>
      <t>）残次，填</t>
    </r>
    <r>
      <rPr>
        <sz val="10"/>
        <rFont val="Times New Roman"/>
        <charset val="134"/>
      </rPr>
      <t>“A”</t>
    </r>
    <r>
      <rPr>
        <sz val="10"/>
        <rFont val="宋体"/>
        <charset val="134"/>
      </rPr>
      <t>；</t>
    </r>
    <r>
      <rPr>
        <sz val="10"/>
        <rFont val="Times New Roman"/>
        <charset val="134"/>
      </rPr>
      <t>3</t>
    </r>
    <r>
      <rPr>
        <sz val="10"/>
        <rFont val="宋体"/>
        <charset val="134"/>
      </rPr>
      <t>）变质，填</t>
    </r>
    <r>
      <rPr>
        <sz val="10"/>
        <rFont val="Times New Roman"/>
        <charset val="134"/>
      </rPr>
      <t>“B”</t>
    </r>
    <r>
      <rPr>
        <sz val="10"/>
        <rFont val="宋体"/>
        <charset val="134"/>
      </rPr>
      <t>；</t>
    </r>
    <r>
      <rPr>
        <sz val="10"/>
        <rFont val="Times New Roman"/>
        <charset val="134"/>
      </rPr>
      <t>4</t>
    </r>
    <r>
      <rPr>
        <sz val="10"/>
        <rFont val="宋体"/>
        <charset val="134"/>
      </rPr>
      <t>）毁损，填</t>
    </r>
    <r>
      <rPr>
        <sz val="10"/>
        <rFont val="Times New Roman"/>
        <charset val="134"/>
      </rPr>
      <t>“C”</t>
    </r>
    <r>
      <rPr>
        <sz val="10"/>
        <rFont val="宋体"/>
        <charset val="134"/>
      </rPr>
      <t>；</t>
    </r>
    <r>
      <rPr>
        <sz val="10"/>
        <rFont val="Times New Roman"/>
        <charset val="134"/>
      </rPr>
      <t>5</t>
    </r>
    <r>
      <rPr>
        <sz val="10"/>
        <rFont val="宋体"/>
        <charset val="134"/>
      </rPr>
      <t>）滞销，填</t>
    </r>
    <r>
      <rPr>
        <sz val="10"/>
        <rFont val="Times New Roman"/>
        <charset val="134"/>
      </rPr>
      <t>“E”</t>
    </r>
    <r>
      <rPr>
        <sz val="10"/>
        <rFont val="宋体"/>
        <charset val="134"/>
      </rPr>
      <t>；</t>
    </r>
  </si>
  <si>
    <r>
      <rPr>
        <sz val="10"/>
        <rFont val="Times New Roman"/>
        <charset val="134"/>
      </rPr>
      <t>6</t>
    </r>
    <r>
      <rPr>
        <sz val="10"/>
        <rFont val="宋体"/>
        <charset val="134"/>
      </rPr>
      <t>）积压，填</t>
    </r>
    <r>
      <rPr>
        <sz val="10"/>
        <rFont val="Times New Roman"/>
        <charset val="134"/>
      </rPr>
      <t>“D”</t>
    </r>
    <r>
      <rPr>
        <sz val="10"/>
        <rFont val="宋体"/>
        <charset val="134"/>
      </rPr>
      <t>并在备注中填写已积压时间</t>
    </r>
    <r>
      <rPr>
        <sz val="10"/>
        <rFont val="Times New Roman"/>
        <charset val="134"/>
      </rPr>
      <t>“1</t>
    </r>
    <r>
      <rPr>
        <sz val="10"/>
        <rFont val="宋体"/>
        <charset val="134"/>
      </rPr>
      <t>年以内</t>
    </r>
    <r>
      <rPr>
        <sz val="10"/>
        <rFont val="Times New Roman"/>
        <charset val="134"/>
      </rPr>
      <t>”</t>
    </r>
    <r>
      <rPr>
        <sz val="10"/>
        <rFont val="宋体"/>
        <charset val="134"/>
      </rPr>
      <t>、</t>
    </r>
    <r>
      <rPr>
        <sz val="10"/>
        <rFont val="Times New Roman"/>
        <charset val="134"/>
      </rPr>
      <t>“1~2</t>
    </r>
    <r>
      <rPr>
        <sz val="10"/>
        <rFont val="宋体"/>
        <charset val="134"/>
      </rPr>
      <t>年</t>
    </r>
    <r>
      <rPr>
        <sz val="10"/>
        <rFont val="Times New Roman"/>
        <charset val="134"/>
      </rPr>
      <t>”</t>
    </r>
    <r>
      <rPr>
        <sz val="10"/>
        <rFont val="宋体"/>
        <charset val="134"/>
      </rPr>
      <t>、</t>
    </r>
    <r>
      <rPr>
        <sz val="10"/>
        <rFont val="Times New Roman"/>
        <charset val="134"/>
      </rPr>
      <t>“2~3</t>
    </r>
    <r>
      <rPr>
        <sz val="10"/>
        <rFont val="宋体"/>
        <charset val="134"/>
      </rPr>
      <t>年</t>
    </r>
    <r>
      <rPr>
        <sz val="10"/>
        <rFont val="Times New Roman"/>
        <charset val="134"/>
      </rPr>
      <t>”</t>
    </r>
    <r>
      <rPr>
        <sz val="10"/>
        <rFont val="宋体"/>
        <charset val="134"/>
      </rPr>
      <t>、</t>
    </r>
    <r>
      <rPr>
        <sz val="10"/>
        <rFont val="Times New Roman"/>
        <charset val="134"/>
      </rPr>
      <t>“3</t>
    </r>
    <r>
      <rPr>
        <sz val="10"/>
        <rFont val="宋体"/>
        <charset val="134"/>
      </rPr>
      <t>年以上</t>
    </r>
    <r>
      <rPr>
        <sz val="10"/>
        <rFont val="Times New Roman"/>
        <charset val="134"/>
      </rPr>
      <t>”</t>
    </r>
    <r>
      <rPr>
        <sz val="10"/>
        <rFont val="宋体"/>
        <charset val="134"/>
      </rPr>
      <t>；</t>
    </r>
    <r>
      <rPr>
        <sz val="10"/>
        <rFont val="Times New Roman"/>
        <charset val="134"/>
      </rPr>
      <t>7</t>
    </r>
    <r>
      <rPr>
        <sz val="10"/>
        <rFont val="宋体"/>
        <charset val="134"/>
      </rPr>
      <t>）其他情形用文字表述。</t>
    </r>
  </si>
  <si>
    <r>
      <rPr>
        <b/>
        <sz val="18"/>
        <rFont val="宋体"/>
        <charset val="134"/>
        <scheme val="major"/>
      </rPr>
      <t>存货—在库周转材料清查评估明细表</t>
    </r>
  </si>
  <si>
    <t>存货—委托加工物资清查评估明细表</t>
  </si>
  <si>
    <t>加工单位名称</t>
  </si>
  <si>
    <r>
      <rPr>
        <b/>
        <sz val="18"/>
        <rFont val="宋体"/>
        <charset val="134"/>
        <scheme val="major"/>
      </rPr>
      <t>存货—产成品（库存商品）清查评估明细表</t>
    </r>
  </si>
  <si>
    <r>
      <rPr>
        <b/>
        <sz val="18"/>
        <rFont val="宋体"/>
        <charset val="134"/>
        <scheme val="major"/>
      </rPr>
      <t>存货—在产品（自制半成品）清查评估明细表</t>
    </r>
  </si>
  <si>
    <r>
      <rPr>
        <b/>
        <sz val="18"/>
        <rFont val="宋体"/>
        <charset val="134"/>
        <scheme val="major"/>
      </rPr>
      <t>存货—发出商品清查评估明细表</t>
    </r>
  </si>
  <si>
    <t>商品名称</t>
  </si>
  <si>
    <t>对方单位名称</t>
  </si>
  <si>
    <t>存货—在用周转材料清查评估明细表</t>
  </si>
  <si>
    <t>启用日期</t>
  </si>
  <si>
    <t>原始入账价值</t>
  </si>
  <si>
    <t>成新率%</t>
  </si>
  <si>
    <t>存货—开发成本清查评估明细表</t>
  </si>
  <si>
    <t>金额单位:人民币元</t>
  </si>
  <si>
    <t>项目名称</t>
  </si>
  <si>
    <t>存货—开发产品清查评估明细表</t>
  </si>
  <si>
    <t>权证编号</t>
  </si>
  <si>
    <t>对应土地证编号</t>
  </si>
  <si>
    <t>房屋名称</t>
  </si>
  <si>
    <t>结构</t>
  </si>
  <si>
    <t>建成
年月</t>
  </si>
  <si>
    <r>
      <rPr>
        <sz val="10"/>
        <rFont val="宋体"/>
        <charset val="134"/>
      </rPr>
      <t>建筑面积</t>
    </r>
  </si>
  <si>
    <r>
      <rPr>
        <sz val="10"/>
        <rFont val="宋体"/>
        <charset val="134"/>
      </rPr>
      <t>成本单价</t>
    </r>
    <r>
      <rPr>
        <sz val="10"/>
        <rFont val="Times New Roman"/>
        <charset val="134"/>
      </rPr>
      <t>(</t>
    </r>
    <r>
      <rPr>
        <sz val="10"/>
        <rFont val="宋体"/>
        <charset val="134"/>
      </rPr>
      <t>元</t>
    </r>
    <r>
      <rPr>
        <sz val="10"/>
        <rFont val="Times New Roman"/>
        <charset val="134"/>
      </rPr>
      <t>/m</t>
    </r>
    <r>
      <rPr>
        <vertAlign val="superscript"/>
        <sz val="10"/>
        <rFont val="Times New Roman"/>
        <charset val="134"/>
      </rPr>
      <t>2</t>
    </r>
    <r>
      <rPr>
        <sz val="10"/>
        <rFont val="Times New Roman"/>
        <charset val="134"/>
      </rPr>
      <t>)</t>
    </r>
  </si>
  <si>
    <r>
      <rPr>
        <sz val="10"/>
        <rFont val="宋体"/>
        <charset val="134"/>
      </rPr>
      <t>增值率</t>
    </r>
    <r>
      <rPr>
        <sz val="10"/>
        <rFont val="Times New Roman"/>
        <charset val="134"/>
      </rPr>
      <t>%</t>
    </r>
  </si>
  <si>
    <r>
      <rPr>
        <sz val="10"/>
        <rFont val="宋体"/>
        <charset val="134"/>
      </rPr>
      <t>评估单价</t>
    </r>
    <r>
      <rPr>
        <sz val="10"/>
        <rFont val="Times New Roman"/>
        <charset val="134"/>
      </rPr>
      <t>(</t>
    </r>
    <r>
      <rPr>
        <sz val="10"/>
        <rFont val="宋体"/>
        <charset val="134"/>
      </rPr>
      <t>元</t>
    </r>
    <r>
      <rPr>
        <sz val="10"/>
        <rFont val="Times New Roman"/>
        <charset val="134"/>
      </rPr>
      <t>/m</t>
    </r>
    <r>
      <rPr>
        <vertAlign val="superscript"/>
        <sz val="10"/>
        <rFont val="Times New Roman"/>
        <charset val="134"/>
      </rPr>
      <t>2</t>
    </r>
    <r>
      <rPr>
        <sz val="10"/>
        <rFont val="Times New Roman"/>
        <charset val="134"/>
      </rPr>
      <t>)</t>
    </r>
  </si>
  <si>
    <t/>
  </si>
  <si>
    <t>合同资产清查评估明细表</t>
  </si>
  <si>
    <t>索引号</t>
  </si>
  <si>
    <t>持有待售资产清查评估明细表</t>
  </si>
  <si>
    <r>
      <rPr>
        <b/>
        <sz val="18"/>
        <rFont val="宋体"/>
        <charset val="134"/>
        <scheme val="major"/>
      </rPr>
      <t>一年内到期的非流动资产清查评估明细表</t>
    </r>
  </si>
  <si>
    <t>项目及内容</t>
  </si>
  <si>
    <t>结算内容</t>
  </si>
  <si>
    <t>其他流动资产清查评估明细表</t>
  </si>
  <si>
    <t>非流动资产评估汇总表</t>
  </si>
  <si>
    <t>4-1</t>
  </si>
  <si>
    <t>4-2</t>
  </si>
  <si>
    <t>4-3</t>
  </si>
  <si>
    <t>4-4</t>
  </si>
  <si>
    <t>4-5</t>
  </si>
  <si>
    <t>4-6</t>
  </si>
  <si>
    <t>4-7</t>
  </si>
  <si>
    <t>4-8</t>
  </si>
  <si>
    <t>4-9</t>
  </si>
  <si>
    <t>4-10</t>
  </si>
  <si>
    <t>4-11</t>
  </si>
  <si>
    <t>4-12</t>
  </si>
  <si>
    <t>4-13</t>
  </si>
  <si>
    <t>4-14</t>
  </si>
  <si>
    <t>4-15</t>
  </si>
  <si>
    <t>4-16</t>
  </si>
  <si>
    <t>4-17</t>
  </si>
  <si>
    <t>4-18</t>
  </si>
  <si>
    <t>4</t>
  </si>
  <si>
    <t>债权投资清查评估明细表</t>
  </si>
  <si>
    <t>性质</t>
  </si>
  <si>
    <t>取得成本</t>
  </si>
  <si>
    <t>其他债权投资清查评估明细表</t>
  </si>
  <si>
    <t>长期应收款清查评估明细表</t>
  </si>
  <si>
    <t>长期股权投资清查评估明细表</t>
  </si>
  <si>
    <t>协议投资期限</t>
  </si>
  <si>
    <t>持股比例%</t>
  </si>
  <si>
    <t>投资成本</t>
  </si>
  <si>
    <t>减：长期股权投资减值准备</t>
  </si>
  <si>
    <t>其他权益工具投资清查评估明细表</t>
  </si>
  <si>
    <t>其他非流动金融资产清查评估明细表</t>
  </si>
  <si>
    <t>投资性房地产——房屋评估明细表</t>
  </si>
  <si>
    <t>（采用成本模式计量）</t>
  </si>
  <si>
    <t>来源（外购、自建、自用转入、存货转入等）</t>
  </si>
  <si>
    <r>
      <rPr>
        <sz val="10"/>
        <rFont val="宋体"/>
        <charset val="134"/>
        <scheme val="minor"/>
      </rPr>
      <t>建筑面积</t>
    </r>
  </si>
  <si>
    <r>
      <rPr>
        <sz val="10"/>
        <rFont val="宋体"/>
        <charset val="134"/>
        <scheme val="minor"/>
      </rPr>
      <t>成本单价(元/m</t>
    </r>
    <r>
      <rPr>
        <vertAlign val="superscript"/>
        <sz val="10"/>
        <rFont val="宋体"/>
        <charset val="134"/>
        <scheme val="minor"/>
      </rPr>
      <t>2</t>
    </r>
    <r>
      <rPr>
        <sz val="10"/>
        <rFont val="宋体"/>
        <charset val="134"/>
        <scheme val="minor"/>
      </rPr>
      <t>)</t>
    </r>
  </si>
  <si>
    <r>
      <rPr>
        <sz val="10"/>
        <rFont val="宋体"/>
        <charset val="134"/>
        <scheme val="minor"/>
      </rPr>
      <t>评估单价(元/m</t>
    </r>
    <r>
      <rPr>
        <vertAlign val="superscript"/>
        <sz val="10"/>
        <rFont val="宋体"/>
        <charset val="134"/>
        <scheme val="minor"/>
      </rPr>
      <t>2</t>
    </r>
    <r>
      <rPr>
        <sz val="10"/>
        <rFont val="宋体"/>
        <charset val="134"/>
        <scheme val="minor"/>
      </rPr>
      <t>)</t>
    </r>
  </si>
  <si>
    <t>原值</t>
  </si>
  <si>
    <t>净值</t>
  </si>
  <si>
    <t>减：投资性房地产减值准备</t>
  </si>
  <si>
    <t>合      计</t>
  </si>
  <si>
    <t>（采用公允价值模式计量）</t>
  </si>
  <si>
    <r>
      <rPr>
        <sz val="10"/>
        <rFont val="宋体"/>
        <charset val="134"/>
        <scheme val="minor"/>
      </rPr>
      <t>建筑          面积</t>
    </r>
  </si>
  <si>
    <t>原始入帐价值    （转入日公允价值）</t>
  </si>
  <si>
    <t>现场勘察简单记录</t>
  </si>
  <si>
    <t>证载权利人</t>
  </si>
  <si>
    <t xml:space="preserve"> </t>
  </si>
  <si>
    <t>投资性房地产——土地使用权评估明细表</t>
  </si>
  <si>
    <t>被评估单位（或者产权持有单位）：</t>
  </si>
  <si>
    <t>土地权证编号</t>
  </si>
  <si>
    <t>宗地名称</t>
  </si>
  <si>
    <t>土地位置</t>
  </si>
  <si>
    <t>取得日期</t>
  </si>
  <si>
    <t>用地性质</t>
  </si>
  <si>
    <t>土地用途</t>
  </si>
  <si>
    <t>准用年限</t>
  </si>
  <si>
    <t>开发程度</t>
  </si>
  <si>
    <r>
      <rPr>
        <sz val="10"/>
        <rFont val="宋体"/>
        <charset val="134"/>
        <scheme val="minor"/>
      </rPr>
      <t>面积(m</t>
    </r>
    <r>
      <rPr>
        <vertAlign val="superscript"/>
        <sz val="10"/>
        <rFont val="宋体"/>
        <charset val="134"/>
        <scheme val="minor"/>
      </rPr>
      <t>2</t>
    </r>
    <r>
      <rPr>
        <sz val="10"/>
        <rFont val="宋体"/>
        <charset val="134"/>
        <scheme val="minor"/>
      </rPr>
      <t>)</t>
    </r>
  </si>
  <si>
    <t>原始入账价值（转入日公允价值）</t>
  </si>
  <si>
    <r>
      <rPr>
        <b/>
        <sz val="18"/>
        <rFont val="宋体"/>
        <charset val="134"/>
        <scheme val="major"/>
      </rPr>
      <t>固定资产清查评估汇总表</t>
    </r>
  </si>
  <si>
    <t>房屋建筑物类合计</t>
  </si>
  <si>
    <t>4-6-1</t>
  </si>
  <si>
    <r>
      <rPr>
        <sz val="10"/>
        <rFont val="宋体"/>
        <charset val="134"/>
        <scheme val="minor"/>
      </rPr>
      <t>固定资产</t>
    </r>
    <r>
      <rPr>
        <sz val="10"/>
        <color indexed="8"/>
        <rFont val="宋体"/>
        <charset val="134"/>
        <scheme val="minor"/>
      </rPr>
      <t>-房屋建筑物</t>
    </r>
  </si>
  <si>
    <t>4-6-2</t>
  </si>
  <si>
    <r>
      <rPr>
        <sz val="10"/>
        <rFont val="宋体"/>
        <charset val="134"/>
        <scheme val="minor"/>
      </rPr>
      <t>固定资产</t>
    </r>
    <r>
      <rPr>
        <sz val="10"/>
        <color indexed="8"/>
        <rFont val="宋体"/>
        <charset val="134"/>
        <scheme val="minor"/>
      </rPr>
      <t>-构筑物及其他辅助设施</t>
    </r>
  </si>
  <si>
    <t>4-6-3</t>
  </si>
  <si>
    <r>
      <rPr>
        <sz val="10"/>
        <rFont val="宋体"/>
        <charset val="134"/>
        <scheme val="minor"/>
      </rPr>
      <t>固定资产</t>
    </r>
    <r>
      <rPr>
        <sz val="10"/>
        <color indexed="8"/>
        <rFont val="宋体"/>
        <charset val="134"/>
        <scheme val="minor"/>
      </rPr>
      <t>-管道及沟槽</t>
    </r>
  </si>
  <si>
    <t>设备类合计</t>
  </si>
  <si>
    <t>4-6-4</t>
  </si>
  <si>
    <r>
      <rPr>
        <sz val="10"/>
        <rFont val="宋体"/>
        <charset val="134"/>
        <scheme val="minor"/>
      </rPr>
      <t>固定资产</t>
    </r>
    <r>
      <rPr>
        <sz val="10"/>
        <color indexed="8"/>
        <rFont val="宋体"/>
        <charset val="134"/>
        <scheme val="minor"/>
      </rPr>
      <t>-机器设备</t>
    </r>
  </si>
  <si>
    <t>4-6-5</t>
  </si>
  <si>
    <r>
      <rPr>
        <sz val="10"/>
        <rFont val="宋体"/>
        <charset val="134"/>
        <scheme val="minor"/>
      </rPr>
      <t>固定资产</t>
    </r>
    <r>
      <rPr>
        <sz val="10"/>
        <color indexed="8"/>
        <rFont val="宋体"/>
        <charset val="134"/>
        <scheme val="minor"/>
      </rPr>
      <t>-车辆</t>
    </r>
  </si>
  <si>
    <t>4-6-6</t>
  </si>
  <si>
    <r>
      <rPr>
        <sz val="10"/>
        <rFont val="宋体"/>
        <charset val="134"/>
        <scheme val="minor"/>
      </rPr>
      <t>固定资产</t>
    </r>
    <r>
      <rPr>
        <sz val="10"/>
        <color indexed="8"/>
        <rFont val="宋体"/>
        <charset val="134"/>
        <scheme val="minor"/>
      </rPr>
      <t>-电子设备</t>
    </r>
  </si>
  <si>
    <t>4-6-7</t>
  </si>
  <si>
    <t>土地</t>
  </si>
  <si>
    <t>固定资产合计</t>
  </si>
  <si>
    <t>减：固定资产减值准备</t>
  </si>
  <si>
    <r>
      <rPr>
        <b/>
        <sz val="18"/>
        <rFont val="宋体"/>
        <charset val="134"/>
        <scheme val="major"/>
      </rPr>
      <t>固定资产—房屋建筑物清查评估明细表</t>
    </r>
  </si>
  <si>
    <t>建筑物名称</t>
  </si>
  <si>
    <t>建筑          面积/容积</t>
  </si>
  <si>
    <t>固定资产—构筑物及其他辅助设施清查评估明细表</t>
  </si>
  <si>
    <t xml:space="preserve"> 名称</t>
  </si>
  <si>
    <t>长度
(m)</t>
  </si>
  <si>
    <t>宽度
(m)</t>
  </si>
  <si>
    <r>
      <rPr>
        <sz val="10"/>
        <rFont val="宋体"/>
        <charset val="134"/>
        <scheme val="minor"/>
      </rPr>
      <t>面积体积m</t>
    </r>
    <r>
      <rPr>
        <vertAlign val="superscript"/>
        <sz val="10"/>
        <rFont val="宋体"/>
        <charset val="134"/>
        <scheme val="minor"/>
      </rPr>
      <t>2</t>
    </r>
    <r>
      <rPr>
        <sz val="10"/>
        <rFont val="宋体"/>
        <charset val="134"/>
        <scheme val="minor"/>
      </rPr>
      <t>或m</t>
    </r>
    <r>
      <rPr>
        <vertAlign val="superscript"/>
        <sz val="10"/>
        <rFont val="宋体"/>
        <charset val="134"/>
        <scheme val="minor"/>
      </rPr>
      <t>3</t>
    </r>
  </si>
  <si>
    <r>
      <rPr>
        <b/>
        <sz val="18"/>
        <rFont val="宋体"/>
        <charset val="134"/>
        <scheme val="major"/>
      </rPr>
      <t>固定资产—管道和沟槽清查评估明细表</t>
    </r>
  </si>
  <si>
    <t>漕深
(m)</t>
  </si>
  <si>
    <t>沟宽*沟厚(mm*mm)
管径*壁厚(mm*mm)</t>
  </si>
  <si>
    <t>材质</t>
  </si>
  <si>
    <t>绝缘方式</t>
  </si>
  <si>
    <t>建成年月</t>
  </si>
  <si>
    <r>
      <rPr>
        <b/>
        <sz val="18"/>
        <rFont val="宋体"/>
        <charset val="134"/>
        <scheme val="major"/>
      </rPr>
      <t>固定资产—机器设备清查评估明细表</t>
    </r>
  </si>
  <si>
    <t>设备名称</t>
  </si>
  <si>
    <t>生产厂家</t>
  </si>
  <si>
    <t>购置日期</t>
  </si>
  <si>
    <t>评估价值（不含税）</t>
  </si>
  <si>
    <t>一般纳税人销售自己使用过的固定资产适用的增值税率</t>
  </si>
  <si>
    <t>评估值（含税）</t>
  </si>
  <si>
    <t>卧式镗床</t>
  </si>
  <si>
    <t>TX6113A/1</t>
  </si>
  <si>
    <t>昆明机床厂</t>
  </si>
  <si>
    <t>台</t>
  </si>
  <si>
    <t>多年不使用，待修理</t>
  </si>
  <si>
    <t>加工中心</t>
  </si>
  <si>
    <t>VR-5A</t>
  </si>
  <si>
    <t>进口设备，公司合并转入</t>
  </si>
  <si>
    <t>平面磨床</t>
  </si>
  <si>
    <t>M7120D</t>
  </si>
  <si>
    <t>已损坏，主材质为铁，重量为2.5吨。</t>
  </si>
  <si>
    <t>MCV-800P</t>
  </si>
  <si>
    <t>进口设备，已损坏，主材质为铁，重量为8.5吨。</t>
  </si>
  <si>
    <t>钻攻中心</t>
  </si>
  <si>
    <t>TC227</t>
  </si>
  <si>
    <t>进口设备，已损坏，主材质为铁，重量为2.4吨。</t>
  </si>
  <si>
    <t>导轨磨床</t>
  </si>
  <si>
    <t>M52125B</t>
  </si>
  <si>
    <t>上海重型机床厂</t>
  </si>
  <si>
    <t>公司合并转入，设备已使用近21年</t>
  </si>
  <si>
    <t>激光干涉仪</t>
  </si>
  <si>
    <t>ML10</t>
  </si>
  <si>
    <t>已损坏，主材质为铁，重量为0.012kg。</t>
  </si>
  <si>
    <t>圆柱度仪</t>
  </si>
  <si>
    <t>JCS-042A</t>
  </si>
  <si>
    <t>已损坏，主材质为铁，重量为0.23kg。</t>
  </si>
  <si>
    <t>HZ-024</t>
  </si>
  <si>
    <t>杭州机床厂</t>
  </si>
  <si>
    <t>球杆仪</t>
  </si>
  <si>
    <t>QC10A</t>
  </si>
  <si>
    <t>公司合并转入</t>
  </si>
  <si>
    <t>叉车</t>
  </si>
  <si>
    <t>CPCD80C_8T</t>
  </si>
  <si>
    <t>摇臂钻床</t>
  </si>
  <si>
    <t>Z3050/1600</t>
  </si>
  <si>
    <t>中捷摇臂钻床</t>
  </si>
  <si>
    <t>万能铣床</t>
  </si>
  <si>
    <t>XA6132</t>
  </si>
  <si>
    <t>北京第一机床厂</t>
  </si>
  <si>
    <t>立式铣床</t>
  </si>
  <si>
    <t>XA5032</t>
  </si>
  <si>
    <t>普通车床</t>
  </si>
  <si>
    <t>CA6140A/1500</t>
  </si>
  <si>
    <t>沈阳第一机床厂</t>
  </si>
  <si>
    <t>Z3063/2000</t>
  </si>
  <si>
    <t>除尘砂轮机</t>
  </si>
  <si>
    <t>M3340</t>
  </si>
  <si>
    <t>数控定梁龙门镗铣床</t>
  </si>
  <si>
    <t>XKFA2420</t>
  </si>
  <si>
    <t>数控龙门导轨磨床</t>
  </si>
  <si>
    <t>HZ-KD3015B</t>
  </si>
  <si>
    <t>待修理</t>
  </si>
  <si>
    <t>CPCD100QF（10吨）</t>
  </si>
  <si>
    <t>CPD30（3吨）</t>
  </si>
  <si>
    <t>已损坏，主材质为铁，重量为4.5吨。</t>
  </si>
  <si>
    <t>已损坏，主材质为铁，重量为0.012吨。</t>
  </si>
  <si>
    <t>四轮移动液压升降平台</t>
  </si>
  <si>
    <t>1T-10M</t>
  </si>
  <si>
    <t>已损坏，主材质为铁，重量为0.85吨。</t>
  </si>
  <si>
    <t>动平衡仪</t>
  </si>
  <si>
    <t>Smart</t>
  </si>
  <si>
    <t>高速工具机</t>
  </si>
  <si>
    <t>NH206E</t>
  </si>
  <si>
    <t>进口设备</t>
  </si>
  <si>
    <t>数控定梁龙门铣</t>
  </si>
  <si>
    <t>XKAE2420？40</t>
  </si>
  <si>
    <t>卧式镗铣床</t>
  </si>
  <si>
    <t>TPX6111B</t>
  </si>
  <si>
    <t>中捷机床有限公司</t>
  </si>
  <si>
    <t>试车工装柜</t>
  </si>
  <si>
    <t>双柜式防静电工作台</t>
  </si>
  <si>
    <t>AA</t>
  </si>
  <si>
    <t>易燃液体防火柜</t>
  </si>
  <si>
    <t>SC3000</t>
  </si>
  <si>
    <t>摇臂钻</t>
  </si>
  <si>
    <t>Z32K</t>
  </si>
  <si>
    <t>清洗机</t>
  </si>
  <si>
    <t>CX150</t>
  </si>
  <si>
    <t>已损坏，主材质为铁，重量为0.24吨。</t>
  </si>
  <si>
    <t>龙门铣</t>
  </si>
  <si>
    <t>X2012D</t>
  </si>
  <si>
    <t>HR-5B</t>
  </si>
  <si>
    <t>XKAE2425？50</t>
  </si>
  <si>
    <t>空压机</t>
  </si>
  <si>
    <t>金环w-1.2/1.0</t>
  </si>
  <si>
    <t>立式加工中心</t>
  </si>
  <si>
    <t>XHAE788</t>
  </si>
  <si>
    <r>
      <rPr>
        <sz val="12"/>
        <rFont val="Times New Roman"/>
        <charset val="134"/>
      </rPr>
      <t xml:space="preserve">
</t>
    </r>
    <r>
      <rPr>
        <sz val="12"/>
        <rFont val="宋体"/>
        <charset val="134"/>
      </rPr>
      <t>控制电路部分：电路老化，容易出现夹臂不能夹紧或者松开的状况。</t>
    </r>
    <r>
      <rPr>
        <sz val="12"/>
        <rFont val="Times New Roman"/>
        <charset val="134"/>
      </rPr>
      <t xml:space="preserve">
</t>
    </r>
    <r>
      <rPr>
        <sz val="12"/>
        <rFont val="宋体"/>
        <charset val="134"/>
      </rPr>
      <t>机械部件：零件氧化磨损严重，油路容易堵塞，还容易出现漏油等状况。</t>
    </r>
    <r>
      <rPr>
        <sz val="12"/>
        <rFont val="Times New Roman"/>
        <charset val="134"/>
      </rPr>
      <t xml:space="preserve">
</t>
    </r>
    <r>
      <rPr>
        <sz val="12"/>
        <rFont val="宋体"/>
        <charset val="134"/>
      </rPr>
      <t>维修保养情况：设备使用较少，缺乏维修保养，设备购置较久，设备关键零部件缺损率高，难以购买。</t>
    </r>
  </si>
  <si>
    <t>项目</t>
  </si>
  <si>
    <t>分值</t>
  </si>
  <si>
    <t>勘察状况及结果</t>
  </si>
  <si>
    <t>外观</t>
  </si>
  <si>
    <t>成色较差，使用痕迹明显，磨损严重</t>
  </si>
  <si>
    <t>控制电路部分</t>
  </si>
  <si>
    <t>电路老化，容易出现夹臂不能夹紧或者松开的状况。</t>
  </si>
  <si>
    <t>机械部件</t>
  </si>
  <si>
    <t>零件氧化磨损严重，油路容易堵塞，还容易出现漏油等状况。</t>
  </si>
  <si>
    <t>维修保养情况</t>
  </si>
  <si>
    <t>设备使用较少，缺乏维修保养，设备购置较久，设备关键零部件缺损率高，难以购买。</t>
  </si>
  <si>
    <t>成色较差，使用痕迹明显。</t>
  </si>
  <si>
    <t>电路老化，设备容易出现无法启动或者突然停机等问题。</t>
  </si>
  <si>
    <t>零件磨损严重，加工出的零部件精度达不到现在一般工艺要求。</t>
  </si>
  <si>
    <t>卡片编号</t>
  </si>
  <si>
    <t>资产编码</t>
  </si>
  <si>
    <t>资产名称</t>
  </si>
  <si>
    <t>原币原值</t>
  </si>
  <si>
    <t>累计折旧</t>
  </si>
  <si>
    <t>月折旧额</t>
  </si>
  <si>
    <t>处置意向</t>
  </si>
  <si>
    <t>0000000001</t>
  </si>
  <si>
    <t>BK026-001</t>
  </si>
  <si>
    <t>待处置</t>
  </si>
  <si>
    <t>0000000002</t>
  </si>
  <si>
    <t>BK004-004</t>
  </si>
  <si>
    <t>0000000003</t>
  </si>
  <si>
    <t>BK037-002</t>
  </si>
  <si>
    <t>0000000004</t>
  </si>
  <si>
    <t>BK004-003</t>
  </si>
  <si>
    <t>0000000005</t>
  </si>
  <si>
    <t>BK004-005</t>
  </si>
  <si>
    <t>0000000006</t>
  </si>
  <si>
    <t>BK035-002</t>
  </si>
  <si>
    <t>导轨么</t>
  </si>
  <si>
    <t>0000000008</t>
  </si>
  <si>
    <t>A0130-002</t>
  </si>
  <si>
    <t>0000000010</t>
  </si>
  <si>
    <t>A9414-001</t>
  </si>
  <si>
    <t>0000000011</t>
  </si>
  <si>
    <t>BK037-005</t>
  </si>
  <si>
    <t>0000000012</t>
  </si>
  <si>
    <t>A9319-001</t>
  </si>
  <si>
    <t>0000000014</t>
  </si>
  <si>
    <t>EK291-004</t>
  </si>
  <si>
    <t>0000000029</t>
  </si>
  <si>
    <t>BK025-002</t>
  </si>
  <si>
    <t>0000000030</t>
  </si>
  <si>
    <t>BK068-001</t>
  </si>
  <si>
    <t>0000000031</t>
  </si>
  <si>
    <t>BK006-001</t>
  </si>
  <si>
    <t>0000000034</t>
  </si>
  <si>
    <t>BK016-002</t>
  </si>
  <si>
    <t>0000000035</t>
  </si>
  <si>
    <t>BK025-001</t>
  </si>
  <si>
    <t>0000000038</t>
  </si>
  <si>
    <t>BK033-001</t>
  </si>
  <si>
    <t>0000000040</t>
  </si>
  <si>
    <t>BK006-002</t>
  </si>
  <si>
    <t>0000000041</t>
  </si>
  <si>
    <t>BK035-001</t>
  </si>
  <si>
    <t>0000000042</t>
  </si>
  <si>
    <t>EK291-002</t>
  </si>
  <si>
    <t>0000000043</t>
  </si>
  <si>
    <t>EK291-001</t>
  </si>
  <si>
    <t>0000000068</t>
  </si>
  <si>
    <t>A0130-003</t>
  </si>
  <si>
    <t>0000000076</t>
  </si>
  <si>
    <t>EK261-001</t>
  </si>
  <si>
    <t>0000000087</t>
  </si>
  <si>
    <t>1072-002</t>
  </si>
  <si>
    <t>0000000105</t>
  </si>
  <si>
    <t>731-001</t>
  </si>
  <si>
    <t>0000000111</t>
  </si>
  <si>
    <t>BK006-004</t>
  </si>
  <si>
    <t>0000000112</t>
  </si>
  <si>
    <t>BK026-002</t>
  </si>
  <si>
    <t>0000000120</t>
  </si>
  <si>
    <t>BK741-006</t>
  </si>
  <si>
    <t>0000000121</t>
  </si>
  <si>
    <t>BK599-036</t>
  </si>
  <si>
    <t>0000000122</t>
  </si>
  <si>
    <t>BK599-037</t>
  </si>
  <si>
    <t>0000000123</t>
  </si>
  <si>
    <t>BK599-038</t>
  </si>
  <si>
    <t>0000000124</t>
  </si>
  <si>
    <t>BK599-039</t>
  </si>
  <si>
    <t>0000000125</t>
  </si>
  <si>
    <t>BK599-040</t>
  </si>
  <si>
    <t>0000000126</t>
  </si>
  <si>
    <t>BK599-041</t>
  </si>
  <si>
    <t>0000000127</t>
  </si>
  <si>
    <t>BK599-042</t>
  </si>
  <si>
    <t>0000000128</t>
  </si>
  <si>
    <t>BK599-043</t>
  </si>
  <si>
    <t>0000000129</t>
  </si>
  <si>
    <t>BK599-044</t>
  </si>
  <si>
    <t>0000000130</t>
  </si>
  <si>
    <t>BK599-045</t>
  </si>
  <si>
    <t>0000000131</t>
  </si>
  <si>
    <t>BK599-046</t>
  </si>
  <si>
    <t>0000000178</t>
  </si>
  <si>
    <t>B025-106</t>
  </si>
  <si>
    <t>ZZA3725x8/1</t>
  </si>
  <si>
    <t>0000000179</t>
  </si>
  <si>
    <t>B947-10</t>
  </si>
  <si>
    <t>0000000180</t>
  </si>
  <si>
    <t>B947-5</t>
  </si>
  <si>
    <t>0000000181</t>
  </si>
  <si>
    <t>BX066-001</t>
  </si>
  <si>
    <t>0000000182</t>
  </si>
  <si>
    <t>B004-001</t>
  </si>
  <si>
    <t>0000000308</t>
  </si>
  <si>
    <t>BK006-005</t>
  </si>
  <si>
    <t>0000000313</t>
  </si>
  <si>
    <t>B641-001</t>
  </si>
  <si>
    <t>0000000322</t>
  </si>
  <si>
    <t>BK004-007</t>
  </si>
  <si>
    <t>备注：累计折旧、净值截止时间 2023年7月31日</t>
  </si>
  <si>
    <r>
      <rPr>
        <b/>
        <sz val="18"/>
        <rFont val="宋体"/>
        <charset val="134"/>
        <scheme val="major"/>
      </rPr>
      <t>固定资产—车辆清查评估明细表</t>
    </r>
  </si>
  <si>
    <t>车辆牌号</t>
  </si>
  <si>
    <t>车辆名称
及规格型号</t>
  </si>
  <si>
    <t>已行驶里程(公里)</t>
  </si>
  <si>
    <r>
      <rPr>
        <b/>
        <sz val="18"/>
        <rFont val="宋体"/>
        <charset val="134"/>
        <scheme val="major"/>
      </rPr>
      <t>固定资产—电子设备清查评估明细表</t>
    </r>
  </si>
  <si>
    <t>设备
编码</t>
  </si>
  <si>
    <r>
      <rPr>
        <b/>
        <sz val="18"/>
        <rFont val="宋体"/>
        <charset val="134"/>
        <scheme val="major"/>
      </rPr>
      <t>固定资产—土地清查评估明细表</t>
    </r>
  </si>
  <si>
    <t>返回索引页</t>
  </si>
  <si>
    <t>返回</t>
  </si>
  <si>
    <r>
      <rPr>
        <b/>
        <sz val="18"/>
        <rFont val="宋体"/>
        <charset val="134"/>
        <scheme val="major"/>
      </rPr>
      <t>在建工程清查评估汇总表</t>
    </r>
  </si>
  <si>
    <t>4-7-1</t>
  </si>
  <si>
    <t>在建工程-土建工程</t>
  </si>
  <si>
    <t>4-7-2</t>
  </si>
  <si>
    <t>在建工程-设备安装工程</t>
  </si>
  <si>
    <t>5-4</t>
  </si>
  <si>
    <t>在建工程合计</t>
  </si>
  <si>
    <t>减：在建工程减值准备</t>
  </si>
  <si>
    <t>在建工程净额</t>
  </si>
  <si>
    <r>
      <rPr>
        <b/>
        <sz val="18"/>
        <rFont val="宋体"/>
        <charset val="134"/>
        <scheme val="major"/>
      </rPr>
      <t>在建工程—土建工程清查评估明细表</t>
    </r>
  </si>
  <si>
    <t>建筑面积/容积</t>
  </si>
  <si>
    <t>开工日期</t>
  </si>
  <si>
    <t>预计完工日期</t>
  </si>
  <si>
    <t>形象进度</t>
  </si>
  <si>
    <t>付款比例</t>
  </si>
  <si>
    <r>
      <rPr>
        <b/>
        <sz val="18"/>
        <rFont val="宋体"/>
        <charset val="134"/>
        <scheme val="major"/>
      </rPr>
      <t>在建工程—设备安装工程清查评估明细表</t>
    </r>
  </si>
  <si>
    <t>开工
日期</t>
  </si>
  <si>
    <t>预计完
工日期</t>
  </si>
  <si>
    <t>设备费</t>
  </si>
  <si>
    <t>资金成本</t>
  </si>
  <si>
    <t>安装费及其他</t>
  </si>
  <si>
    <r>
      <rPr>
        <b/>
        <sz val="18"/>
        <rFont val="宋体"/>
        <charset val="134"/>
        <scheme val="major"/>
      </rPr>
      <t>生产性生物资产清查评估明细表</t>
    </r>
  </si>
  <si>
    <t>种类</t>
  </si>
  <si>
    <t>群别</t>
  </si>
  <si>
    <t>减：生产性生物资产减值准备</t>
  </si>
  <si>
    <t>油气资产清查评估明细表</t>
  </si>
  <si>
    <t>类别</t>
  </si>
  <si>
    <t>矿区（或油田)</t>
  </si>
  <si>
    <t>形成日期</t>
  </si>
  <si>
    <t>来源（购入、自行建造）</t>
  </si>
  <si>
    <t>使用权资产清查评估明细表</t>
  </si>
  <si>
    <t>账面原值</t>
  </si>
  <si>
    <t>无形资产清查评估汇总表</t>
  </si>
  <si>
    <t>4-12-1</t>
  </si>
  <si>
    <t>无形资产-土地使用权</t>
  </si>
  <si>
    <t>4-12-2</t>
  </si>
  <si>
    <t>无形资产-矿业权</t>
  </si>
  <si>
    <t>4-12-3</t>
  </si>
  <si>
    <t>无形资产-其他无形资产</t>
  </si>
  <si>
    <t>无形资产合计</t>
  </si>
  <si>
    <t>减：无形资产减值准备</t>
  </si>
  <si>
    <t>6</t>
  </si>
  <si>
    <t>总计</t>
  </si>
  <si>
    <r>
      <rPr>
        <b/>
        <sz val="18"/>
        <rFont val="宋体"/>
        <charset val="134"/>
        <scheme val="major"/>
      </rPr>
      <t>无形资产—土地使用权清查评估明细表</t>
    </r>
  </si>
  <si>
    <t>无形资产—矿业权评估明细表</t>
  </si>
  <si>
    <t>名称、种类（探矿权/采矿权）</t>
  </si>
  <si>
    <t>勘查（采矿）许可证编号</t>
  </si>
  <si>
    <t>取得方式</t>
  </si>
  <si>
    <t>剩余有效年限</t>
  </si>
  <si>
    <t>勘查开发阶段</t>
  </si>
  <si>
    <t>核定（批准）生产规模</t>
  </si>
  <si>
    <r>
      <rPr>
        <b/>
        <sz val="18"/>
        <rFont val="宋体"/>
        <charset val="134"/>
        <scheme val="major"/>
      </rPr>
      <t>无形资产—其他无形资产清查评估明细表</t>
    </r>
  </si>
  <si>
    <t>内容或名称</t>
  </si>
  <si>
    <t>法定/预计使用年限</t>
  </si>
  <si>
    <t>尚可使用
年限</t>
  </si>
  <si>
    <r>
      <rPr>
        <b/>
        <sz val="18"/>
        <rFont val="宋体"/>
        <charset val="134"/>
        <scheme val="major"/>
      </rPr>
      <t>开发支出清查评估明细表</t>
    </r>
  </si>
  <si>
    <r>
      <rPr>
        <b/>
        <sz val="18"/>
        <rFont val="宋体"/>
        <charset val="134"/>
        <scheme val="major"/>
      </rPr>
      <t>商誉清查评估明细表</t>
    </r>
  </si>
  <si>
    <t>减：商誉减值准备</t>
  </si>
  <si>
    <r>
      <rPr>
        <b/>
        <sz val="18"/>
        <rFont val="宋体"/>
        <charset val="134"/>
        <scheme val="major"/>
      </rPr>
      <t>长期待摊费用清查评估明细表</t>
    </r>
  </si>
  <si>
    <t>费用名称或内容</t>
  </si>
  <si>
    <t>原始发生额</t>
  </si>
  <si>
    <t>预计摊
销月数</t>
  </si>
  <si>
    <t>尚存受
益月数</t>
  </si>
  <si>
    <t>合                    计</t>
  </si>
  <si>
    <r>
      <rPr>
        <b/>
        <sz val="18"/>
        <rFont val="宋体"/>
        <charset val="134"/>
        <scheme val="major"/>
      </rPr>
      <t>递延所得税资产清查评估明细表</t>
    </r>
  </si>
  <si>
    <r>
      <rPr>
        <b/>
        <sz val="18"/>
        <rFont val="宋体"/>
        <charset val="134"/>
        <scheme val="major"/>
      </rPr>
      <t>其他非流动资产清查评估明细表</t>
    </r>
  </si>
  <si>
    <r>
      <rPr>
        <b/>
        <sz val="18"/>
        <rFont val="宋体"/>
        <charset val="134"/>
        <scheme val="major"/>
      </rPr>
      <t>流动负债清查评估汇总表</t>
    </r>
  </si>
  <si>
    <t>5-1</t>
  </si>
  <si>
    <t>5-2</t>
  </si>
  <si>
    <t>5-3</t>
  </si>
  <si>
    <t>5-5</t>
  </si>
  <si>
    <t>5-6</t>
  </si>
  <si>
    <t>5-7</t>
  </si>
  <si>
    <t>5-8</t>
  </si>
  <si>
    <t>5-9</t>
  </si>
  <si>
    <t>5-10</t>
  </si>
  <si>
    <t>5-11</t>
  </si>
  <si>
    <t>5-12</t>
  </si>
  <si>
    <t>5-13</t>
  </si>
  <si>
    <r>
      <rPr>
        <b/>
        <sz val="18"/>
        <rFont val="宋体"/>
        <charset val="134"/>
        <scheme val="major"/>
      </rPr>
      <t>短期借款清查评估明细表</t>
    </r>
  </si>
  <si>
    <t>放款银行或机构名称</t>
  </si>
  <si>
    <t>到期日</t>
  </si>
  <si>
    <t>月利率%</t>
  </si>
  <si>
    <t>外币金额</t>
  </si>
  <si>
    <t>外币基准日汇率</t>
  </si>
  <si>
    <t>合                       计</t>
  </si>
  <si>
    <t>交易性金融负债清查评估明细表</t>
  </si>
  <si>
    <t>合                                    计</t>
  </si>
  <si>
    <t>衍生金融负债清查评估明细表</t>
  </si>
  <si>
    <r>
      <rPr>
        <b/>
        <sz val="18"/>
        <rFont val="宋体"/>
        <charset val="134"/>
        <scheme val="major"/>
      </rPr>
      <t>应付票据清查评估明细表</t>
    </r>
  </si>
  <si>
    <t>合                         计</t>
  </si>
  <si>
    <t>应付账款清查评估明细表</t>
  </si>
  <si>
    <t>预收账款清查评估明细表</t>
  </si>
  <si>
    <t>合同负债清查评估明细表</t>
  </si>
  <si>
    <r>
      <rPr>
        <b/>
        <sz val="18"/>
        <rFont val="宋体"/>
        <charset val="134"/>
        <scheme val="major"/>
      </rPr>
      <t>应付职工薪酬清查评估明细表</t>
    </r>
  </si>
  <si>
    <t>工资、奖金、津贴和补贴</t>
  </si>
  <si>
    <t>职工福利费</t>
  </si>
  <si>
    <t>医疗保险费</t>
  </si>
  <si>
    <t>基本养老保险费</t>
  </si>
  <si>
    <t>年金缴费</t>
  </si>
  <si>
    <t>失业保险费</t>
  </si>
  <si>
    <t>工伤保险费</t>
  </si>
  <si>
    <t>生育保险费</t>
  </si>
  <si>
    <t>住房公积金</t>
  </si>
  <si>
    <t>工会经费</t>
  </si>
  <si>
    <t>职工教育经费</t>
  </si>
  <si>
    <t>非货币性福利</t>
  </si>
  <si>
    <t>辞退福利</t>
  </si>
  <si>
    <t>股份支付</t>
  </si>
  <si>
    <t>其他</t>
  </si>
  <si>
    <t>合                          计</t>
  </si>
  <si>
    <r>
      <rPr>
        <b/>
        <sz val="18"/>
        <rFont val="宋体"/>
        <charset val="134"/>
        <scheme val="major"/>
      </rPr>
      <t>应交税费清查评估明细表</t>
    </r>
  </si>
  <si>
    <t>征税机关</t>
  </si>
  <si>
    <t>税费种类</t>
  </si>
  <si>
    <t>合                             计</t>
  </si>
  <si>
    <r>
      <rPr>
        <b/>
        <sz val="18"/>
        <rFont val="宋体"/>
        <charset val="134"/>
        <scheme val="major"/>
      </rPr>
      <t>其他应付款清查评估明细表</t>
    </r>
  </si>
  <si>
    <t>持有待售负债清查评估明细表</t>
  </si>
  <si>
    <r>
      <rPr>
        <b/>
        <sz val="18"/>
        <rFont val="宋体"/>
        <charset val="134"/>
        <scheme val="major"/>
      </rPr>
      <t>一年内到期的非流动负债清查评估明细表</t>
    </r>
  </si>
  <si>
    <t>结算项目</t>
  </si>
  <si>
    <t>票面月利率%</t>
  </si>
  <si>
    <r>
      <rPr>
        <b/>
        <sz val="18"/>
        <rFont val="宋体"/>
        <charset val="134"/>
        <scheme val="major"/>
      </rPr>
      <t>其他流动负债清查评估明细表</t>
    </r>
  </si>
  <si>
    <r>
      <rPr>
        <b/>
        <sz val="18"/>
        <rFont val="宋体"/>
        <charset val="134"/>
        <scheme val="major"/>
      </rPr>
      <t>非流动负债清查评估汇总表</t>
    </r>
  </si>
  <si>
    <t>6-1</t>
  </si>
  <si>
    <t>6-2</t>
  </si>
  <si>
    <t>6-3</t>
  </si>
  <si>
    <t>6-4</t>
  </si>
  <si>
    <t>6-5</t>
  </si>
  <si>
    <t>6-6</t>
  </si>
  <si>
    <t>6-7</t>
  </si>
  <si>
    <t>6-8</t>
  </si>
  <si>
    <t>10</t>
  </si>
  <si>
    <r>
      <rPr>
        <b/>
        <sz val="18"/>
        <rFont val="宋体"/>
        <charset val="134"/>
        <scheme val="major"/>
      </rPr>
      <t>长期借款清查评估明细表</t>
    </r>
  </si>
  <si>
    <t>应付债券清查评估明细表</t>
  </si>
  <si>
    <t>债券发行单位</t>
  </si>
  <si>
    <t>债券种类</t>
  </si>
  <si>
    <t xml:space="preserve"> 备 注</t>
  </si>
  <si>
    <t>租赁负债评估作业分析表</t>
  </si>
  <si>
    <t>租赁起始日期</t>
  </si>
  <si>
    <t>租赁期数</t>
  </si>
  <si>
    <r>
      <rPr>
        <b/>
        <sz val="18"/>
        <rFont val="宋体"/>
        <charset val="134"/>
        <scheme val="major"/>
      </rPr>
      <t>长期应付款清查评估明细表</t>
    </r>
  </si>
  <si>
    <t>初始额</t>
  </si>
  <si>
    <t>利息及汇率净损失</t>
  </si>
  <si>
    <t xml:space="preserve"> 合计</t>
  </si>
  <si>
    <t>预计负债清查评估明细表</t>
  </si>
  <si>
    <t>递延收益清查评估明细表</t>
  </si>
  <si>
    <t>评估值</t>
  </si>
  <si>
    <r>
      <rPr>
        <b/>
        <sz val="18"/>
        <rFont val="宋体"/>
        <charset val="134"/>
        <scheme val="major"/>
      </rPr>
      <t>递延所得税负债清查评估明细表</t>
    </r>
  </si>
  <si>
    <t>内容</t>
  </si>
  <si>
    <r>
      <rPr>
        <b/>
        <sz val="18"/>
        <rFont val="宋体"/>
        <charset val="134"/>
        <scheme val="major"/>
      </rPr>
      <t>其他非流动负债清查评估明细表</t>
    </r>
  </si>
  <si>
    <t>合              计</t>
  </si>
</sst>
</file>

<file path=xl/styles.xml><?xml version="1.0" encoding="utf-8"?>
<styleSheet xmlns="http://schemas.openxmlformats.org/spreadsheetml/2006/main">
  <numFmts count="43">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quot;￥&quot;;\-#,##0.00&quot;￥&quot;"/>
    <numFmt numFmtId="177" formatCode="0.000%"/>
    <numFmt numFmtId="178" formatCode="_-* #,##0_-;\-* #,##0_-;_-* &quot;-&quot;_-;_-@_-"/>
    <numFmt numFmtId="179" formatCode="_(&quot;$&quot;* #,##0_);_(&quot;$&quot;* \(#,##0\);_(&quot;$&quot;* &quot;-&quot;??_);_(@_)"/>
    <numFmt numFmtId="180" formatCode="_(* #,##0_);_(* \(#,##0\);_(* &quot;-&quot;_);_(@_)"/>
    <numFmt numFmtId="181" formatCode="#,##0.00;\(#,##0.00\)"/>
    <numFmt numFmtId="182" formatCode="#,##0.00_ "/>
    <numFmt numFmtId="183" formatCode="0.00_);[Red]\(0.00\)"/>
    <numFmt numFmtId="184" formatCode="_(&quot;$&quot;* #,##0_);_(&quot;$&quot;* \(#,##0\);_(&quot;$&quot;* &quot;-&quot;_);_(@_)"/>
    <numFmt numFmtId="185" formatCode="_-#,##0.00_-;\(#,##0.00\);_-\ \ &quot;-&quot;_-;_-@_-"/>
    <numFmt numFmtId="186" formatCode="_([$€-2]* #,##0.00_);_([$€-2]* \(#,##0.00\);_([$€-2]* &quot;-&quot;??_)"/>
    <numFmt numFmtId="187" formatCode="000000"/>
    <numFmt numFmtId="188" formatCode="&quot;\&quot;#,##0;[Red]&quot;\&quot;&quot;\&quot;&quot;\&quot;&quot;\&quot;&quot;\&quot;&quot;\&quot;&quot;\&quot;\-#,##0"/>
    <numFmt numFmtId="189" formatCode="_-#,###,_-;\(#,###,\);_-\ \ &quot;-&quot;_-;_-@_-"/>
    <numFmt numFmtId="190" formatCode="#,##0.00&quot;￥&quot;;[Red]\-#,##0.00&quot;￥&quot;"/>
    <numFmt numFmtId="191" formatCode="_(* #,##0.00_);_(* \(#,##0.00\);_(* &quot;-&quot;??_);_(@_)"/>
    <numFmt numFmtId="192" formatCode="0_ "/>
    <numFmt numFmtId="193" formatCode="_-#0&quot;.&quot;0,_-;\(#0&quot;.&quot;0,\);_-\ \ &quot;-&quot;_-;_-@_-"/>
    <numFmt numFmtId="194" formatCode="_-#,##0%_-;\(#,##0%\);_-\ &quot;-&quot;_-"/>
    <numFmt numFmtId="195" formatCode="mmm/dd/yyyy;_-\ &quot;N/A&quot;_-;_-\ &quot;-&quot;_-"/>
    <numFmt numFmtId="196" formatCode="_-* #,##0.00_-;\-* #,##0.00_-;_-* &quot;-&quot;??_-;_-@_-"/>
    <numFmt numFmtId="197" formatCode="&quot;$&quot;#,##0;\-&quot;$&quot;#,##0"/>
    <numFmt numFmtId="198" formatCode="_(&quot;$&quot;* #,##0.0_);_(&quot;$&quot;* \(#,##0.0\);_(&quot;$&quot;* &quot;-&quot;??_);_(@_)"/>
    <numFmt numFmtId="199" formatCode="_-#,###.00,_-;\(#,###.00,\);_-\ \ &quot;-&quot;_-;_-@_-"/>
    <numFmt numFmtId="200" formatCode="_(&quot;$&quot;* #,##0.00_);_(&quot;$&quot;* \(#,##0.00\);_(&quot;$&quot;* &quot;-&quot;??_);_(@_)"/>
    <numFmt numFmtId="201" formatCode="#,##0.0"/>
    <numFmt numFmtId="202" formatCode="_-#,##0_-;\(#,##0\);_-\ \ &quot;-&quot;_-;_-@_-"/>
    <numFmt numFmtId="203" formatCode="mm/dd/yy_)"/>
    <numFmt numFmtId="204" formatCode="_-* #,##0&quot;￥&quot;_-;\-* #,##0&quot;￥&quot;_-;_-* &quot;-&quot;&quot;￥&quot;_-;_-@_-"/>
    <numFmt numFmtId="205" formatCode="#,##0;\(#,##0\)"/>
    <numFmt numFmtId="206" formatCode="#,##0\ &quot; &quot;;\(#,##0\)\ ;&quot;—&quot;&quot; &quot;&quot; &quot;&quot; &quot;&quot; &quot;"/>
    <numFmt numFmtId="207" formatCode="0.0%"/>
    <numFmt numFmtId="208" formatCode="_-* #,##0.00&quot;￥&quot;_-;\-* #,##0.00&quot;￥&quot;_-;_-* &quot;-&quot;??&quot;￥&quot;_-;_-@_-"/>
    <numFmt numFmtId="209" formatCode="mmm\ dd\,\ yy"/>
    <numFmt numFmtId="210" formatCode="yyyy&quot;年&quot;m&quot;月&quot;;@"/>
    <numFmt numFmtId="211" formatCode="yyyy/mm/dd"/>
    <numFmt numFmtId="212" formatCode="_-* #,##0_-;\-* #,##0_-;_-* &quot;-&quot;??_-;_-@_-"/>
    <numFmt numFmtId="213" formatCode="_-#0&quot;.&quot;0000_-;\(#0&quot;.&quot;0000\);_-\ \ &quot;-&quot;_-;_-@_-"/>
    <numFmt numFmtId="214" formatCode="mmm/yyyy;_-\ &quot;N/A&quot;_-;_-\ &quot;-&quot;_-"/>
  </numFmts>
  <fonts count="90">
    <font>
      <sz val="12"/>
      <name val="Times New Roman"/>
      <charset val="134"/>
    </font>
    <font>
      <b/>
      <sz val="18"/>
      <name val="宋体"/>
      <charset val="134"/>
      <scheme val="major"/>
    </font>
    <font>
      <sz val="10"/>
      <name val="宋体"/>
      <charset val="134"/>
      <scheme val="minor"/>
    </font>
    <font>
      <sz val="10"/>
      <name val="Times New Roman"/>
      <charset val="134"/>
    </font>
    <font>
      <b/>
      <sz val="18"/>
      <name val="宋体"/>
      <charset val="134"/>
      <scheme val="minor"/>
    </font>
    <font>
      <b/>
      <sz val="10"/>
      <name val="宋体"/>
      <charset val="134"/>
      <scheme val="minor"/>
    </font>
    <font>
      <b/>
      <sz val="12"/>
      <name val="宋体"/>
      <charset val="134"/>
      <scheme val="major"/>
    </font>
    <font>
      <sz val="12"/>
      <name val="宋体"/>
      <charset val="134"/>
      <scheme val="minor"/>
    </font>
    <font>
      <u/>
      <sz val="10"/>
      <color indexed="12"/>
      <name val="宋体"/>
      <charset val="134"/>
    </font>
    <font>
      <sz val="10"/>
      <color indexed="8"/>
      <name val="宋体"/>
      <charset val="134"/>
      <scheme val="minor"/>
    </font>
    <font>
      <sz val="12"/>
      <name val="宋体"/>
      <charset val="134"/>
    </font>
    <font>
      <sz val="14"/>
      <name val="宋体"/>
      <charset val="134"/>
      <scheme val="minor"/>
    </font>
    <font>
      <sz val="12"/>
      <color indexed="8"/>
      <name val="宋体"/>
      <charset val="134"/>
      <scheme val="minor"/>
    </font>
    <font>
      <sz val="10"/>
      <name val="宋体"/>
      <charset val="134"/>
    </font>
    <font>
      <sz val="18"/>
      <name val="宋体"/>
      <charset val="134"/>
      <scheme val="minor"/>
    </font>
    <font>
      <b/>
      <sz val="10"/>
      <name val="宋体"/>
      <charset val="134"/>
      <scheme val="major"/>
    </font>
    <font>
      <sz val="18"/>
      <name val="宋体"/>
      <charset val="134"/>
      <scheme val="major"/>
    </font>
    <font>
      <sz val="18"/>
      <name val="Times New Roman"/>
      <charset val="134"/>
    </font>
    <font>
      <b/>
      <sz val="10"/>
      <color indexed="10"/>
      <name val="宋体"/>
      <charset val="134"/>
      <scheme val="minor"/>
    </font>
    <font>
      <b/>
      <sz val="10"/>
      <color indexed="8"/>
      <name val="宋体"/>
      <charset val="134"/>
      <scheme val="minor"/>
    </font>
    <font>
      <b/>
      <sz val="16"/>
      <name val="宋体"/>
      <charset val="134"/>
      <scheme val="major"/>
    </font>
    <font>
      <sz val="11"/>
      <name val="宋体"/>
      <charset val="134"/>
      <scheme val="minor"/>
    </font>
    <font>
      <sz val="16"/>
      <name val="宋体"/>
      <charset val="134"/>
      <scheme val="minor"/>
    </font>
    <font>
      <b/>
      <sz val="28"/>
      <name val="隶书"/>
      <charset val="134"/>
    </font>
    <font>
      <b/>
      <sz val="36"/>
      <name val="隶书"/>
      <charset val="134"/>
    </font>
    <font>
      <b/>
      <sz val="10"/>
      <name val="Times New Roman"/>
      <charset val="134"/>
    </font>
    <font>
      <b/>
      <sz val="12"/>
      <name val="宋体"/>
      <charset val="134"/>
      <scheme val="minor"/>
    </font>
    <font>
      <b/>
      <i/>
      <sz val="16"/>
      <name val="宋体"/>
      <charset val="134"/>
      <scheme val="minor"/>
    </font>
    <font>
      <b/>
      <sz val="18"/>
      <color theme="3"/>
      <name val="宋体"/>
      <charset val="134"/>
      <scheme val="minor"/>
    </font>
    <font>
      <sz val="11"/>
      <color theme="1"/>
      <name val="宋体"/>
      <charset val="134"/>
      <scheme val="minor"/>
    </font>
    <font>
      <u/>
      <sz val="11"/>
      <color rgb="FF800080"/>
      <name val="宋体"/>
      <charset val="0"/>
      <scheme val="minor"/>
    </font>
    <font>
      <b/>
      <sz val="13"/>
      <color theme="3"/>
      <name val="宋体"/>
      <charset val="134"/>
      <scheme val="minor"/>
    </font>
    <font>
      <sz val="10"/>
      <name val="MS Sans Serif"/>
      <charset val="134"/>
    </font>
    <font>
      <sz val="11"/>
      <color theme="0"/>
      <name val="宋体"/>
      <charset val="0"/>
      <scheme val="minor"/>
    </font>
    <font>
      <sz val="10"/>
      <name val="Arial"/>
      <charset val="134"/>
    </font>
    <font>
      <sz val="11"/>
      <color rgb="FF3F3F76"/>
      <name val="宋体"/>
      <charset val="0"/>
      <scheme val="minor"/>
    </font>
    <font>
      <sz val="11"/>
      <color rgb="FF9C6500"/>
      <name val="宋体"/>
      <charset val="0"/>
      <scheme val="minor"/>
    </font>
    <font>
      <sz val="11"/>
      <color theme="1"/>
      <name val="宋体"/>
      <charset val="0"/>
      <scheme val="minor"/>
    </font>
    <font>
      <sz val="11"/>
      <name val="ＭＳ Ｐゴシック"/>
      <charset val="134"/>
    </font>
    <font>
      <sz val="8"/>
      <name val="Times New Roman"/>
      <charset val="134"/>
    </font>
    <font>
      <sz val="10"/>
      <color indexed="8"/>
      <name val="MS Sans Serif"/>
      <charset val="134"/>
    </font>
    <font>
      <i/>
      <sz val="12"/>
      <name val="Times New Roman"/>
      <charset val="134"/>
    </font>
    <font>
      <sz val="11"/>
      <color rgb="FF9C0006"/>
      <name val="宋体"/>
      <charset val="0"/>
      <scheme val="minor"/>
    </font>
    <font>
      <b/>
      <sz val="11"/>
      <name val="Helv"/>
      <charset val="134"/>
    </font>
    <font>
      <u/>
      <sz val="12"/>
      <color indexed="12"/>
      <name val="宋体"/>
      <charset val="134"/>
    </font>
    <font>
      <sz val="11"/>
      <color rgb="FFFF0000"/>
      <name val="宋体"/>
      <charset val="0"/>
      <scheme val="minor"/>
    </font>
    <font>
      <sz val="12"/>
      <name val="???"/>
      <charset val="134"/>
    </font>
    <font>
      <sz val="10"/>
      <color indexed="16"/>
      <name val="MS Serif"/>
      <charset val="134"/>
    </font>
    <font>
      <b/>
      <sz val="11"/>
      <color theme="3"/>
      <name val="宋体"/>
      <charset val="134"/>
      <scheme val="minor"/>
    </font>
    <font>
      <b/>
      <sz val="11"/>
      <color rgb="FF3F3F3F"/>
      <name val="宋体"/>
      <charset val="0"/>
      <scheme val="minor"/>
    </font>
    <font>
      <sz val="12"/>
      <name val="바탕체"/>
      <charset val="134"/>
    </font>
    <font>
      <i/>
      <sz val="11"/>
      <color rgb="FF7F7F7F"/>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sz val="11"/>
      <color rgb="FF006100"/>
      <name val="宋体"/>
      <charset val="0"/>
      <scheme val="minor"/>
    </font>
    <font>
      <b/>
      <sz val="11"/>
      <color theme="1"/>
      <name val="宋体"/>
      <charset val="0"/>
      <scheme val="minor"/>
    </font>
    <font>
      <b/>
      <sz val="11"/>
      <color rgb="FFFFFFFF"/>
      <name val="宋体"/>
      <charset val="0"/>
      <scheme val="minor"/>
    </font>
    <font>
      <b/>
      <sz val="12"/>
      <name val="MS Sans Serif"/>
      <charset val="134"/>
    </font>
    <font>
      <sz val="11"/>
      <name val="宋体"/>
      <charset val="134"/>
    </font>
    <font>
      <sz val="8"/>
      <name val="Arial"/>
      <charset val="134"/>
    </font>
    <font>
      <b/>
      <sz val="8"/>
      <color indexed="8"/>
      <name val="Helv"/>
      <charset val="134"/>
    </font>
    <font>
      <b/>
      <i/>
      <sz val="16"/>
      <name val="Helv"/>
      <charset val="134"/>
    </font>
    <font>
      <sz val="12"/>
      <name val="MS Sans Serif"/>
      <charset val="134"/>
    </font>
    <font>
      <u val="singleAccounting"/>
      <vertAlign val="subscript"/>
      <sz val="10"/>
      <name val="Times New Roman"/>
      <charset val="134"/>
    </font>
    <font>
      <sz val="11"/>
      <name val="蹈框"/>
      <charset val="134"/>
    </font>
    <font>
      <i/>
      <sz val="9"/>
      <name val="Times New Roman"/>
      <charset val="134"/>
    </font>
    <font>
      <b/>
      <sz val="14"/>
      <color indexed="9"/>
      <name val="Times New Roman"/>
      <charset val="134"/>
    </font>
    <font>
      <b/>
      <sz val="10"/>
      <name val="MS Sans Serif"/>
      <charset val="134"/>
    </font>
    <font>
      <b/>
      <sz val="8"/>
      <name val="Arial"/>
      <charset val="134"/>
    </font>
    <font>
      <sz val="7"/>
      <name val="Small Fonts"/>
      <charset val="134"/>
    </font>
    <font>
      <sz val="10"/>
      <name val="Tms Rmn"/>
      <charset val="134"/>
    </font>
    <font>
      <b/>
      <sz val="10"/>
      <name val="Helv"/>
      <charset val="134"/>
    </font>
    <font>
      <sz val="10"/>
      <name val="MS Serif"/>
      <charset val="134"/>
    </font>
    <font>
      <sz val="10"/>
      <name val="Courier"/>
      <charset val="134"/>
    </font>
    <font>
      <sz val="20"/>
      <name val="Letter Gothic (W1)"/>
      <charset val="134"/>
    </font>
    <font>
      <sz val="11"/>
      <name val="Times New Roman"/>
      <charset val="134"/>
    </font>
    <font>
      <b/>
      <sz val="12"/>
      <name val="Helv"/>
      <charset val="134"/>
    </font>
    <font>
      <b/>
      <sz val="12"/>
      <name val="Arial"/>
      <charset val="134"/>
    </font>
    <font>
      <b/>
      <sz val="13"/>
      <name val="Times New Roman"/>
      <charset val="134"/>
    </font>
    <font>
      <b/>
      <i/>
      <sz val="12"/>
      <name val="Times New Roman"/>
      <charset val="134"/>
    </font>
    <font>
      <vertAlign val="superscript"/>
      <sz val="10"/>
      <name val="宋体"/>
      <charset val="134"/>
      <scheme val="minor"/>
    </font>
    <font>
      <vertAlign val="superscript"/>
      <sz val="10"/>
      <name val="Times New Roman"/>
      <charset val="134"/>
    </font>
    <font>
      <vertAlign val="superscript"/>
      <sz val="12"/>
      <name val="宋体"/>
      <charset val="134"/>
    </font>
    <font>
      <sz val="12"/>
      <name val="宋体"/>
      <charset val="134"/>
    </font>
    <font>
      <sz val="9"/>
      <name val="Times New Roman"/>
      <charset val="134"/>
    </font>
    <font>
      <sz val="9"/>
      <name val="宋体"/>
      <charset val="134"/>
    </font>
    <font>
      <b/>
      <sz val="9"/>
      <name val="宋体"/>
      <charset val="134"/>
    </font>
    <font>
      <sz val="9"/>
      <color rgb="FF000000"/>
      <name val="宋体"/>
      <charset val="134"/>
    </font>
    <font>
      <b/>
      <sz val="9"/>
      <color rgb="FF000000"/>
      <name val="宋体"/>
      <charset val="134"/>
    </font>
  </fonts>
  <fills count="43">
    <fill>
      <patternFill patternType="none"/>
    </fill>
    <fill>
      <patternFill patternType="gray125"/>
    </fill>
    <fill>
      <patternFill patternType="solid">
        <fgColor indexed="9"/>
        <bgColor indexed="64"/>
      </patternFill>
    </fill>
    <fill>
      <patternFill patternType="solid">
        <fgColor rgb="FF00B050"/>
        <bgColor indexed="64"/>
      </patternFill>
    </fill>
    <fill>
      <patternFill patternType="solid">
        <fgColor theme="0"/>
        <bgColor indexed="64"/>
      </patternFill>
    </fill>
    <fill>
      <patternFill patternType="solid">
        <fgColor indexed="41"/>
        <bgColor indexed="64"/>
      </patternFill>
    </fill>
    <fill>
      <patternFill patternType="solid">
        <fgColor indexed="13"/>
        <bgColor indexed="64"/>
      </patternFill>
    </fill>
    <fill>
      <patternFill patternType="solid">
        <fgColor indexed="22"/>
        <bgColor indexed="64"/>
      </patternFill>
    </fill>
    <fill>
      <patternFill patternType="solid">
        <fgColor theme="4" tint="0.599993896298105"/>
        <bgColor indexed="64"/>
      </patternFill>
    </fill>
    <fill>
      <patternFill patternType="solid">
        <fgColor rgb="FFFFFFCC"/>
        <bgColor indexed="64"/>
      </patternFill>
    </fill>
    <fill>
      <patternFill patternType="solid">
        <fgColor theme="5"/>
        <bgColor indexed="64"/>
      </patternFill>
    </fill>
    <fill>
      <patternFill patternType="solid">
        <fgColor rgb="FFFFCC99"/>
        <bgColor indexed="64"/>
      </patternFill>
    </fill>
    <fill>
      <patternFill patternType="solid">
        <fgColor theme="8"/>
        <bgColor indexed="64"/>
      </patternFill>
    </fill>
    <fill>
      <patternFill patternType="solid">
        <fgColor rgb="FFFFEB9C"/>
        <bgColor indexed="64"/>
      </patternFill>
    </fill>
    <fill>
      <patternFill patternType="solid">
        <fgColor theme="6" tint="0.799981688894314"/>
        <bgColor indexed="64"/>
      </patternFill>
    </fill>
    <fill>
      <patternFill patternType="solid">
        <fgColor theme="9"/>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indexed="31"/>
        <bgColor indexed="64"/>
      </patternFill>
    </fill>
    <fill>
      <patternFill patternType="solid">
        <fgColor rgb="FFFFC7CE"/>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rgb="FFF2F2F2"/>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4"/>
        <bgColor indexed="64"/>
      </patternFill>
    </fill>
    <fill>
      <patternFill patternType="solid">
        <fgColor theme="7"/>
        <bgColor indexed="64"/>
      </patternFill>
    </fill>
    <fill>
      <patternFill patternType="solid">
        <fgColor theme="6"/>
        <bgColor indexed="64"/>
      </patternFill>
    </fill>
    <fill>
      <patternFill patternType="solid">
        <fgColor rgb="FFC6EFCE"/>
        <bgColor indexed="64"/>
      </patternFill>
    </fill>
    <fill>
      <patternFill patternType="solid">
        <fgColor rgb="FFA5A5A5"/>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4"/>
        <bgColor indexed="64"/>
      </patternFill>
    </fill>
    <fill>
      <patternFill patternType="solid">
        <fgColor indexed="15"/>
        <bgColor indexed="64"/>
      </patternFill>
    </fill>
    <fill>
      <patternFill patternType="solid">
        <fgColor indexed="12"/>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thin">
        <color auto="1"/>
      </bottom>
      <diagonal/>
    </border>
    <border>
      <left style="double">
        <color indexed="8"/>
      </left>
      <right/>
      <top style="double">
        <color indexed="9"/>
      </top>
      <bottom/>
      <diagonal/>
    </border>
    <border>
      <left/>
      <right/>
      <top style="double">
        <color indexed="9"/>
      </top>
      <bottom/>
      <diagonal/>
    </border>
    <border>
      <left style="double">
        <color indexed="8"/>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auto="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style="medium">
        <color auto="1"/>
      </top>
      <bottom style="medium">
        <color auto="1"/>
      </bottom>
      <diagonal/>
    </border>
  </borders>
  <cellStyleXfs count="215">
    <xf numFmtId="186" fontId="0" fillId="0" borderId="0"/>
    <xf numFmtId="42" fontId="29" fillId="0" borderId="0" applyFont="0" applyFill="0" applyBorder="0" applyAlignment="0" applyProtection="0">
      <alignment vertical="center"/>
    </xf>
    <xf numFmtId="0" fontId="37" fillId="14" borderId="0" applyNumberFormat="0" applyBorder="0" applyAlignment="0" applyProtection="0">
      <alignment vertical="center"/>
    </xf>
    <xf numFmtId="0" fontId="35" fillId="11" borderId="22" applyNumberFormat="0" applyAlignment="0" applyProtection="0">
      <alignment vertical="center"/>
    </xf>
    <xf numFmtId="44" fontId="29" fillId="0" borderId="0" applyFont="0" applyFill="0" applyBorder="0" applyAlignment="0" applyProtection="0">
      <alignment vertical="center"/>
    </xf>
    <xf numFmtId="186" fontId="40" fillId="0" borderId="0"/>
    <xf numFmtId="186" fontId="39" fillId="0" borderId="0">
      <alignment horizontal="center" wrapText="1"/>
      <protection locked="0"/>
    </xf>
    <xf numFmtId="41" fontId="29" fillId="0" borderId="0" applyFont="0" applyFill="0" applyBorder="0" applyAlignment="0" applyProtection="0">
      <alignment vertical="center"/>
    </xf>
    <xf numFmtId="0" fontId="37" fillId="16" borderId="0" applyNumberFormat="0" applyBorder="0" applyAlignment="0" applyProtection="0">
      <alignment vertical="center"/>
    </xf>
    <xf numFmtId="0" fontId="42" fillId="19" borderId="0" applyNumberFormat="0" applyBorder="0" applyAlignment="0" applyProtection="0">
      <alignment vertical="center"/>
    </xf>
    <xf numFmtId="43" fontId="0" fillId="0" borderId="0" applyFont="0" applyFill="0" applyBorder="0" applyAlignment="0" applyProtection="0"/>
    <xf numFmtId="0" fontId="33" fillId="21" borderId="0" applyNumberFormat="0" applyBorder="0" applyAlignment="0" applyProtection="0">
      <alignment vertical="center"/>
    </xf>
    <xf numFmtId="186" fontId="44" fillId="0" borderId="0" applyNumberFormat="0" applyFill="0" applyBorder="0" applyAlignment="0" applyProtection="0">
      <alignment vertical="top"/>
      <protection locked="0"/>
    </xf>
    <xf numFmtId="9"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29" fillId="9" borderId="20" applyNumberFormat="0" applyFont="0" applyAlignment="0" applyProtection="0">
      <alignment vertical="center"/>
    </xf>
    <xf numFmtId="0" fontId="33" fillId="23" borderId="0" applyNumberFormat="0" applyBorder="0" applyAlignment="0" applyProtection="0">
      <alignment vertical="center"/>
    </xf>
    <xf numFmtId="186" fontId="47" fillId="0" borderId="0" applyNumberFormat="0" applyAlignment="0">
      <alignment horizontal="left"/>
    </xf>
    <xf numFmtId="0" fontId="48" fillId="0" borderId="0" applyNumberFormat="0" applyFill="0" applyBorder="0" applyAlignment="0" applyProtection="0">
      <alignment vertical="center"/>
    </xf>
    <xf numFmtId="0" fontId="45" fillId="0" borderId="0" applyNumberFormat="0" applyFill="0" applyBorder="0" applyAlignment="0" applyProtection="0">
      <alignment vertical="center"/>
    </xf>
    <xf numFmtId="186" fontId="0" fillId="0" borderId="0"/>
    <xf numFmtId="0" fontId="28"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3" fillId="0" borderId="21" applyNumberFormat="0" applyFill="0" applyAlignment="0" applyProtection="0">
      <alignment vertical="center"/>
    </xf>
    <xf numFmtId="186" fontId="34" fillId="0" borderId="0"/>
    <xf numFmtId="186" fontId="41" fillId="18" borderId="0" applyNumberFormat="0" applyFont="0" applyBorder="0" applyAlignment="0" applyProtection="0">
      <alignment horizontal="right"/>
    </xf>
    <xf numFmtId="186" fontId="0" fillId="0" borderId="0"/>
    <xf numFmtId="0" fontId="31" fillId="0" borderId="21" applyNumberFormat="0" applyFill="0" applyAlignment="0" applyProtection="0">
      <alignment vertical="center"/>
    </xf>
    <xf numFmtId="186" fontId="0" fillId="0" borderId="0"/>
    <xf numFmtId="0" fontId="33" fillId="20" borderId="0" applyNumberFormat="0" applyBorder="0" applyAlignment="0" applyProtection="0">
      <alignment vertical="center"/>
    </xf>
    <xf numFmtId="0" fontId="48" fillId="0" borderId="26" applyNumberFormat="0" applyFill="0" applyAlignment="0" applyProtection="0">
      <alignment vertical="center"/>
    </xf>
    <xf numFmtId="186" fontId="46" fillId="0" borderId="0"/>
    <xf numFmtId="0" fontId="33" fillId="27" borderId="0" applyNumberFormat="0" applyBorder="0" applyAlignment="0" applyProtection="0">
      <alignment vertical="center"/>
    </xf>
    <xf numFmtId="0" fontId="49" fillId="26" borderId="24" applyNumberFormat="0" applyAlignment="0" applyProtection="0">
      <alignment vertical="center"/>
    </xf>
    <xf numFmtId="179" fontId="10" fillId="0" borderId="0" applyFont="0" applyFill="0" applyBorder="0" applyAlignment="0" applyProtection="0"/>
    <xf numFmtId="49" fontId="3" fillId="0" borderId="0" applyProtection="0">
      <alignment horizontal="left"/>
    </xf>
    <xf numFmtId="186" fontId="34" fillId="0" borderId="0">
      <protection locked="0"/>
    </xf>
    <xf numFmtId="0" fontId="54" fillId="26" borderId="22" applyNumberFormat="0" applyAlignment="0" applyProtection="0">
      <alignment vertical="center"/>
    </xf>
    <xf numFmtId="186" fontId="38" fillId="0" borderId="0" applyFont="0" applyFill="0" applyBorder="0" applyAlignment="0" applyProtection="0"/>
    <xf numFmtId="0" fontId="57" fillId="37" borderId="28" applyNumberFormat="0" applyAlignment="0" applyProtection="0">
      <alignment vertical="center"/>
    </xf>
    <xf numFmtId="0" fontId="33" fillId="10" borderId="0" applyNumberFormat="0" applyBorder="0" applyAlignment="0" applyProtection="0">
      <alignment vertical="center"/>
    </xf>
    <xf numFmtId="186" fontId="34" fillId="0" borderId="0">
      <protection locked="0"/>
    </xf>
    <xf numFmtId="0" fontId="37" fillId="25" borderId="0" applyNumberFormat="0" applyBorder="0" applyAlignment="0" applyProtection="0">
      <alignment vertical="center"/>
    </xf>
    <xf numFmtId="0" fontId="52" fillId="0" borderId="25" applyNumberFormat="0" applyFill="0" applyAlignment="0" applyProtection="0">
      <alignment vertical="center"/>
    </xf>
    <xf numFmtId="0" fontId="56" fillId="0" borderId="27" applyNumberFormat="0" applyFill="0" applyAlignment="0" applyProtection="0">
      <alignment vertical="center"/>
    </xf>
    <xf numFmtId="0" fontId="55" fillId="36" borderId="0" applyNumberFormat="0" applyBorder="0" applyAlignment="0" applyProtection="0">
      <alignment vertical="center"/>
    </xf>
    <xf numFmtId="0" fontId="36" fillId="13" borderId="0" applyNumberFormat="0" applyBorder="0" applyAlignment="0" applyProtection="0">
      <alignment vertical="center"/>
    </xf>
    <xf numFmtId="0" fontId="37" fillId="24" borderId="0" applyNumberFormat="0" applyBorder="0" applyAlignment="0" applyProtection="0">
      <alignment vertical="center"/>
    </xf>
    <xf numFmtId="0" fontId="33" fillId="33" borderId="0" applyNumberFormat="0" applyBorder="0" applyAlignment="0" applyProtection="0">
      <alignment vertical="center"/>
    </xf>
    <xf numFmtId="0" fontId="37" fillId="29" borderId="0" applyNumberFormat="0" applyBorder="0" applyAlignment="0" applyProtection="0">
      <alignment vertical="center"/>
    </xf>
    <xf numFmtId="0" fontId="37" fillId="8" borderId="0" applyNumberFormat="0" applyBorder="0" applyAlignment="0" applyProtection="0">
      <alignment vertical="center"/>
    </xf>
    <xf numFmtId="0" fontId="37" fillId="17" borderId="0" applyNumberFormat="0" applyBorder="0" applyAlignment="0" applyProtection="0">
      <alignment vertical="center"/>
    </xf>
    <xf numFmtId="0" fontId="37" fillId="32" borderId="0" applyNumberFormat="0" applyBorder="0" applyAlignment="0" applyProtection="0">
      <alignment vertical="center"/>
    </xf>
    <xf numFmtId="0" fontId="33" fillId="35" borderId="0" applyNumberFormat="0" applyBorder="0" applyAlignment="0" applyProtection="0">
      <alignment vertical="center"/>
    </xf>
    <xf numFmtId="41" fontId="10" fillId="0" borderId="0" applyFont="0" applyFill="0" applyBorder="0" applyAlignment="0" applyProtection="0"/>
    <xf numFmtId="186" fontId="32" fillId="0" borderId="0" applyNumberFormat="0" applyFont="0" applyFill="0" applyBorder="0" applyAlignment="0" applyProtection="0">
      <alignment horizontal="left"/>
    </xf>
    <xf numFmtId="0" fontId="33" fillId="34" borderId="0" applyNumberFormat="0" applyBorder="0" applyAlignment="0" applyProtection="0">
      <alignment vertical="center"/>
    </xf>
    <xf numFmtId="186" fontId="34" fillId="0" borderId="0"/>
    <xf numFmtId="0" fontId="37" fillId="31" borderId="0" applyNumberFormat="0" applyBorder="0" applyAlignment="0" applyProtection="0">
      <alignment vertical="center"/>
    </xf>
    <xf numFmtId="0" fontId="37" fillId="28" borderId="0" applyNumberFormat="0" applyBorder="0" applyAlignment="0" applyProtection="0">
      <alignment vertical="center"/>
    </xf>
    <xf numFmtId="0" fontId="33" fillId="12" borderId="0" applyNumberFormat="0" applyBorder="0" applyAlignment="0" applyProtection="0">
      <alignment vertical="center"/>
    </xf>
    <xf numFmtId="0" fontId="37" fillId="30" borderId="0" applyNumberFormat="0" applyBorder="0" applyAlignment="0" applyProtection="0">
      <alignment vertical="center"/>
    </xf>
    <xf numFmtId="0" fontId="33" fillId="22" borderId="0" applyNumberFormat="0" applyBorder="0" applyAlignment="0" applyProtection="0">
      <alignment vertical="center"/>
    </xf>
    <xf numFmtId="0" fontId="33" fillId="15" borderId="0" applyNumberFormat="0" applyBorder="0" applyAlignment="0" applyProtection="0">
      <alignment vertical="center"/>
    </xf>
    <xf numFmtId="191" fontId="0" fillId="0" borderId="0" applyFont="0" applyFill="0" applyBorder="0" applyAlignment="0" applyProtection="0"/>
    <xf numFmtId="0" fontId="37" fillId="38" borderId="0" applyNumberFormat="0" applyBorder="0" applyAlignment="0" applyProtection="0">
      <alignment vertical="center"/>
    </xf>
    <xf numFmtId="0" fontId="33" fillId="39" borderId="0" applyNumberFormat="0" applyBorder="0" applyAlignment="0" applyProtection="0">
      <alignment vertical="center"/>
    </xf>
    <xf numFmtId="178" fontId="34" fillId="0" borderId="0" applyFont="0" applyFill="0" applyBorder="0" applyAlignment="0" applyProtection="0"/>
    <xf numFmtId="186" fontId="38" fillId="0" borderId="0" applyFont="0" applyFill="0" applyBorder="0" applyAlignment="0" applyProtection="0"/>
    <xf numFmtId="186" fontId="34" fillId="0" borderId="0">
      <protection locked="0"/>
    </xf>
    <xf numFmtId="186" fontId="38" fillId="0" borderId="0" applyFont="0" applyFill="0" applyBorder="0" applyAlignment="0" applyProtection="0"/>
    <xf numFmtId="186" fontId="38" fillId="0" borderId="0" applyFont="0" applyFill="0" applyBorder="0" applyAlignment="0" applyProtection="0"/>
    <xf numFmtId="186" fontId="0" fillId="0" borderId="0"/>
    <xf numFmtId="186" fontId="34" fillId="0" borderId="0">
      <protection locked="0"/>
    </xf>
    <xf numFmtId="186" fontId="43" fillId="0" borderId="23"/>
    <xf numFmtId="186" fontId="0" fillId="0" borderId="0" applyFill="0" applyBorder="0">
      <alignment horizontal="right"/>
    </xf>
    <xf numFmtId="186" fontId="0" fillId="0" borderId="0"/>
    <xf numFmtId="186" fontId="34" fillId="0" borderId="0">
      <protection locked="0"/>
    </xf>
    <xf numFmtId="186" fontId="34" fillId="0" borderId="0">
      <protection locked="0"/>
    </xf>
    <xf numFmtId="186" fontId="34" fillId="0" borderId="0">
      <protection locked="0"/>
    </xf>
    <xf numFmtId="186" fontId="34" fillId="0" borderId="0">
      <protection locked="0"/>
    </xf>
    <xf numFmtId="186" fontId="34" fillId="0" borderId="0">
      <protection locked="0"/>
    </xf>
    <xf numFmtId="186" fontId="59" fillId="0" borderId="0"/>
    <xf numFmtId="186" fontId="34" fillId="0" borderId="0">
      <protection locked="0"/>
    </xf>
    <xf numFmtId="186" fontId="34" fillId="0" borderId="0">
      <protection locked="0"/>
    </xf>
    <xf numFmtId="199" fontId="3" fillId="0" borderId="0" applyFill="0" applyBorder="0" applyProtection="0">
      <alignment horizontal="right"/>
    </xf>
    <xf numFmtId="186" fontId="34" fillId="0" borderId="0">
      <protection locked="0"/>
    </xf>
    <xf numFmtId="186" fontId="34" fillId="0" borderId="0">
      <protection locked="0"/>
    </xf>
    <xf numFmtId="186" fontId="34" fillId="0" borderId="0">
      <protection locked="0"/>
    </xf>
    <xf numFmtId="186" fontId="34" fillId="0" borderId="0"/>
    <xf numFmtId="186" fontId="34" fillId="0" borderId="0"/>
    <xf numFmtId="186" fontId="34" fillId="0" borderId="0"/>
    <xf numFmtId="186" fontId="34" fillId="0" borderId="0"/>
    <xf numFmtId="186" fontId="34" fillId="0" borderId="0"/>
    <xf numFmtId="186" fontId="34" fillId="0" borderId="0"/>
    <xf numFmtId="186" fontId="60" fillId="6" borderId="1"/>
    <xf numFmtId="186" fontId="34" fillId="0" borderId="0"/>
    <xf numFmtId="186" fontId="34" fillId="0" borderId="0"/>
    <xf numFmtId="43" fontId="10" fillId="0" borderId="0" applyFont="0" applyFill="0" applyBorder="0" applyAlignment="0" applyProtection="0"/>
    <xf numFmtId="186" fontId="34" fillId="0" borderId="0"/>
    <xf numFmtId="186" fontId="34" fillId="0" borderId="0">
      <protection locked="0"/>
    </xf>
    <xf numFmtId="186" fontId="34" fillId="0" borderId="0">
      <protection locked="0"/>
    </xf>
    <xf numFmtId="186" fontId="34" fillId="0" borderId="0">
      <protection locked="0"/>
    </xf>
    <xf numFmtId="186" fontId="34" fillId="0" borderId="0">
      <protection locked="0"/>
    </xf>
    <xf numFmtId="186" fontId="34" fillId="0" borderId="0">
      <protection locked="0"/>
    </xf>
    <xf numFmtId="186" fontId="34" fillId="0" borderId="0">
      <protection locked="0"/>
    </xf>
    <xf numFmtId="186" fontId="34" fillId="0" borderId="0"/>
    <xf numFmtId="202" fontId="3" fillId="0" borderId="0" applyFill="0" applyBorder="0" applyProtection="0">
      <alignment horizontal="right"/>
    </xf>
    <xf numFmtId="185" fontId="3" fillId="0" borderId="0" applyFill="0" applyBorder="0" applyProtection="0">
      <alignment horizontal="right"/>
    </xf>
    <xf numFmtId="195" fontId="64" fillId="0" borderId="0" applyFill="0" applyBorder="0" applyProtection="0">
      <alignment horizontal="center"/>
    </xf>
    <xf numFmtId="186" fontId="65" fillId="0" borderId="0"/>
    <xf numFmtId="14" fontId="39" fillId="0" borderId="0">
      <alignment horizontal="center" wrapText="1"/>
      <protection locked="0"/>
    </xf>
    <xf numFmtId="189" fontId="3" fillId="0" borderId="0" applyFill="0" applyBorder="0" applyProtection="0">
      <alignment horizontal="right"/>
    </xf>
    <xf numFmtId="214" fontId="64" fillId="0" borderId="0" applyFill="0" applyBorder="0" applyProtection="0">
      <alignment horizontal="center"/>
    </xf>
    <xf numFmtId="194" fontId="66" fillId="0" borderId="0" applyFill="0" applyBorder="0" applyProtection="0">
      <alignment horizontal="right"/>
    </xf>
    <xf numFmtId="193" fontId="3" fillId="0" borderId="0" applyFill="0" applyBorder="0" applyProtection="0">
      <alignment horizontal="right"/>
    </xf>
    <xf numFmtId="213" fontId="3" fillId="0" borderId="0" applyFill="0" applyBorder="0" applyProtection="0">
      <alignment horizontal="right"/>
    </xf>
    <xf numFmtId="38" fontId="60" fillId="7" borderId="0" applyNumberFormat="0" applyBorder="0" applyAlignment="0" applyProtection="0"/>
    <xf numFmtId="186" fontId="69" fillId="0" borderId="7">
      <alignment horizontal="center"/>
    </xf>
    <xf numFmtId="186" fontId="0" fillId="0" borderId="0"/>
    <xf numFmtId="186" fontId="10" fillId="0" borderId="0"/>
    <xf numFmtId="212" fontId="0" fillId="0" borderId="0" applyFill="0" applyBorder="0" applyAlignment="0"/>
    <xf numFmtId="198" fontId="10" fillId="0" borderId="0" applyFont="0" applyFill="0" applyBorder="0" applyAlignment="0" applyProtection="0"/>
    <xf numFmtId="212" fontId="0" fillId="0" borderId="0" applyFill="0" applyBorder="0" applyAlignment="0"/>
    <xf numFmtId="188" fontId="34" fillId="0" borderId="0"/>
    <xf numFmtId="186" fontId="72" fillId="0" borderId="0"/>
    <xf numFmtId="186" fontId="41" fillId="0" borderId="0" applyFill="0" applyBorder="0">
      <alignment horizontal="right"/>
    </xf>
    <xf numFmtId="186" fontId="0" fillId="0" borderId="0" applyFill="0" applyBorder="0">
      <alignment horizontal="right"/>
    </xf>
    <xf numFmtId="188" fontId="34" fillId="0" borderId="0"/>
    <xf numFmtId="177" fontId="10" fillId="0" borderId="0" applyFont="0" applyFill="0" applyBorder="0" applyAlignment="0" applyProtection="0"/>
    <xf numFmtId="188" fontId="34" fillId="0" borderId="0"/>
    <xf numFmtId="188" fontId="34" fillId="0" borderId="0"/>
    <xf numFmtId="188" fontId="34" fillId="0" borderId="0"/>
    <xf numFmtId="188" fontId="34" fillId="0" borderId="0"/>
    <xf numFmtId="188" fontId="34" fillId="0" borderId="0"/>
    <xf numFmtId="188" fontId="34" fillId="0" borderId="0"/>
    <xf numFmtId="41" fontId="34" fillId="0" borderId="0" applyFont="0" applyFill="0" applyBorder="0" applyAlignment="0" applyProtection="0"/>
    <xf numFmtId="196" fontId="3" fillId="0" borderId="0" applyFont="0" applyFill="0" applyBorder="0" applyAlignment="0" applyProtection="0"/>
    <xf numFmtId="201" fontId="3" fillId="0" borderId="0"/>
    <xf numFmtId="186" fontId="73" fillId="0" borderId="0" applyNumberFormat="0" applyAlignment="0">
      <alignment horizontal="left"/>
    </xf>
    <xf numFmtId="186" fontId="74" fillId="0" borderId="0" applyNumberFormat="0" applyAlignment="0"/>
    <xf numFmtId="207" fontId="10" fillId="0" borderId="0" applyFont="0" applyFill="0" applyBorder="0" applyAlignment="0" applyProtection="0"/>
    <xf numFmtId="184" fontId="75" fillId="0" borderId="0" applyFont="0" applyFill="0" applyBorder="0" applyAlignment="0" applyProtection="0"/>
    <xf numFmtId="200" fontId="75" fillId="0" borderId="0" applyFont="0" applyFill="0" applyBorder="0" applyAlignment="0" applyProtection="0"/>
    <xf numFmtId="15" fontId="32" fillId="0" borderId="0"/>
    <xf numFmtId="186" fontId="10" fillId="0" borderId="0"/>
    <xf numFmtId="186" fontId="3" fillId="0" borderId="0" applyFont="0" applyFill="0" applyBorder="0" applyAlignment="0" applyProtection="0"/>
    <xf numFmtId="176" fontId="10" fillId="41" borderId="0"/>
    <xf numFmtId="186" fontId="34" fillId="0" borderId="0">
      <protection locked="0"/>
    </xf>
    <xf numFmtId="206" fontId="76" fillId="0" borderId="0">
      <alignment horizontal="right"/>
    </xf>
    <xf numFmtId="43" fontId="10" fillId="0" borderId="0" applyFont="0" applyFill="0" applyBorder="0" applyAlignment="0" applyProtection="0"/>
    <xf numFmtId="186" fontId="34" fillId="0" borderId="0"/>
    <xf numFmtId="43" fontId="3" fillId="0" borderId="0" applyFont="0" applyFill="0" applyBorder="0" applyAlignment="0" applyProtection="0"/>
    <xf numFmtId="186" fontId="77" fillId="0" borderId="0">
      <alignment horizontal="left"/>
    </xf>
    <xf numFmtId="186" fontId="10" fillId="0" borderId="0"/>
    <xf numFmtId="186" fontId="78" fillId="0" borderId="29" applyNumberFormat="0" applyAlignment="0" applyProtection="0">
      <alignment horizontal="left" vertical="center"/>
    </xf>
    <xf numFmtId="186" fontId="78" fillId="0" borderId="9">
      <alignment horizontal="left" vertical="center"/>
    </xf>
    <xf numFmtId="10" fontId="60" fillId="2" borderId="1" applyNumberFormat="0" applyBorder="0" applyAlignment="0" applyProtection="0"/>
    <xf numFmtId="176" fontId="10" fillId="41" borderId="0"/>
    <xf numFmtId="38" fontId="17" fillId="0" borderId="0"/>
    <xf numFmtId="38" fontId="79" fillId="0" borderId="0"/>
    <xf numFmtId="38" fontId="80" fillId="0" borderId="0"/>
    <xf numFmtId="38" fontId="41" fillId="0" borderId="0"/>
    <xf numFmtId="186" fontId="76" fillId="0" borderId="0"/>
    <xf numFmtId="186" fontId="76" fillId="0" borderId="0"/>
    <xf numFmtId="186" fontId="10" fillId="0" borderId="0"/>
    <xf numFmtId="186" fontId="0" fillId="0" borderId="0" applyFont="0" applyFill="0">
      <alignment horizontal="fill"/>
    </xf>
    <xf numFmtId="186" fontId="10" fillId="0" borderId="0"/>
    <xf numFmtId="186" fontId="0" fillId="0" borderId="0" applyFont="0" applyFill="0">
      <alignment horizontal="fill"/>
    </xf>
    <xf numFmtId="176" fontId="10" fillId="42" borderId="0"/>
    <xf numFmtId="176" fontId="10" fillId="42" borderId="0"/>
    <xf numFmtId="208" fontId="10" fillId="0" borderId="0" applyFont="0" applyFill="0" applyBorder="0" applyAlignment="0" applyProtection="0"/>
    <xf numFmtId="186" fontId="10" fillId="0" borderId="0">
      <alignment vertical="center"/>
    </xf>
    <xf numFmtId="204" fontId="10" fillId="0" borderId="0" applyFont="0" applyFill="0" applyBorder="0" applyAlignment="0" applyProtection="0"/>
    <xf numFmtId="186" fontId="3" fillId="0" borderId="0"/>
    <xf numFmtId="37" fontId="70" fillId="0" borderId="0"/>
    <xf numFmtId="39" fontId="10" fillId="0" borderId="0"/>
    <xf numFmtId="186" fontId="62" fillId="0" borderId="0"/>
    <xf numFmtId="186" fontId="3" fillId="0" borderId="0"/>
    <xf numFmtId="186" fontId="38" fillId="0" borderId="0" applyFont="0" applyFill="0" applyBorder="0" applyAlignment="0" applyProtection="0"/>
    <xf numFmtId="186" fontId="3" fillId="0" borderId="0"/>
    <xf numFmtId="196" fontId="34" fillId="0" borderId="0" applyFont="0" applyFill="0" applyBorder="0" applyAlignment="0" applyProtection="0"/>
    <xf numFmtId="10" fontId="34" fillId="0" borderId="0" applyFont="0" applyFill="0" applyBorder="0" applyAlignment="0" applyProtection="0"/>
    <xf numFmtId="9" fontId="3" fillId="0" borderId="0" applyFont="0" applyFill="0" applyBorder="0" applyAlignment="0" applyProtection="0"/>
    <xf numFmtId="186" fontId="60" fillId="7" borderId="1"/>
    <xf numFmtId="197" fontId="71" fillId="0" borderId="0"/>
    <xf numFmtId="190" fontId="10" fillId="0" borderId="0" applyNumberFormat="0" applyFill="0" applyBorder="0" applyAlignment="0" applyProtection="0">
      <alignment horizontal="left"/>
    </xf>
    <xf numFmtId="190" fontId="10" fillId="0" borderId="0" applyNumberFormat="0" applyFill="0" applyBorder="0" applyAlignment="0" applyProtection="0">
      <alignment horizontal="left"/>
    </xf>
    <xf numFmtId="186" fontId="67" fillId="40" borderId="0" applyNumberFormat="0"/>
    <xf numFmtId="186" fontId="58" fillId="0" borderId="1">
      <alignment horizontal="center"/>
    </xf>
    <xf numFmtId="186" fontId="58" fillId="0" borderId="0">
      <alignment horizontal="center" vertical="center"/>
    </xf>
    <xf numFmtId="186" fontId="63" fillId="0" borderId="0" applyNumberFormat="0" applyFill="0">
      <alignment horizontal="left" vertical="center"/>
    </xf>
    <xf numFmtId="186" fontId="43" fillId="0" borderId="0"/>
    <xf numFmtId="40" fontId="61" fillId="0" borderId="0" applyBorder="0">
      <alignment horizontal="right"/>
    </xf>
    <xf numFmtId="9" fontId="10" fillId="0" borderId="0" applyFont="0" applyFill="0" applyBorder="0" applyAlignment="0" applyProtection="0"/>
    <xf numFmtId="186" fontId="10" fillId="0" borderId="0"/>
    <xf numFmtId="186" fontId="0" fillId="0" borderId="0" applyNumberFormat="0" applyFill="0" applyBorder="0" applyAlignment="0" applyProtection="0"/>
    <xf numFmtId="186" fontId="10" fillId="0" borderId="0"/>
    <xf numFmtId="186" fontId="10" fillId="0" borderId="0"/>
    <xf numFmtId="186" fontId="0" fillId="0" borderId="0" applyNumberFormat="0" applyFill="0" applyBorder="0" applyAlignment="0" applyProtection="0"/>
    <xf numFmtId="186" fontId="44" fillId="0" borderId="0" applyNumberFormat="0" applyFill="0" applyBorder="0" applyAlignment="0" applyProtection="0">
      <alignment vertical="top"/>
      <protection locked="0"/>
    </xf>
    <xf numFmtId="186" fontId="68" fillId="0" borderId="0" applyNumberFormat="0" applyFill="0" applyBorder="0" applyAlignment="0" applyProtection="0"/>
    <xf numFmtId="186" fontId="13" fillId="0" borderId="0" applyFill="0" applyBorder="0" applyAlignment="0"/>
    <xf numFmtId="186" fontId="13" fillId="0" borderId="0" applyFill="0" applyBorder="0" applyAlignment="0"/>
    <xf numFmtId="209" fontId="10" fillId="0" borderId="0" applyFont="0" applyFill="0" applyBorder="0" applyAlignment="0" applyProtection="0"/>
    <xf numFmtId="203" fontId="10" fillId="0" borderId="0" applyFont="0" applyFill="0" applyBorder="0" applyAlignment="0" applyProtection="0"/>
    <xf numFmtId="186" fontId="3" fillId="0" borderId="0"/>
    <xf numFmtId="41" fontId="3" fillId="0" borderId="0" applyFont="0" applyFill="0" applyBorder="0" applyAlignment="0" applyProtection="0"/>
    <xf numFmtId="180" fontId="0" fillId="0" borderId="0" applyFont="0" applyFill="0" applyBorder="0" applyAlignment="0" applyProtection="0"/>
    <xf numFmtId="41" fontId="10" fillId="0" borderId="0" applyFont="0" applyFill="0" applyBorder="0" applyAlignment="0" applyProtection="0"/>
    <xf numFmtId="196" fontId="34" fillId="0" borderId="1" applyNumberFormat="0"/>
    <xf numFmtId="38" fontId="38" fillId="0" borderId="0" applyFont="0" applyFill="0" applyBorder="0" applyAlignment="0" applyProtection="0"/>
    <xf numFmtId="40" fontId="38" fillId="0" borderId="0" applyFont="0" applyFill="0" applyBorder="0" applyAlignment="0" applyProtection="0"/>
    <xf numFmtId="186" fontId="38" fillId="0" borderId="0" applyFont="0" applyFill="0" applyBorder="0" applyAlignment="0" applyProtection="0"/>
    <xf numFmtId="186" fontId="50" fillId="0" borderId="0"/>
  </cellStyleXfs>
  <cellXfs count="486">
    <xf numFmtId="186" fontId="0" fillId="0" borderId="0" xfId="0"/>
    <xf numFmtId="186" fontId="1" fillId="0" borderId="0" xfId="0" applyFont="1" applyAlignment="1">
      <alignment vertical="center"/>
    </xf>
    <xf numFmtId="186" fontId="2" fillId="0" borderId="0" xfId="0" applyFont="1" applyAlignment="1">
      <alignment vertical="center"/>
    </xf>
    <xf numFmtId="186" fontId="2" fillId="0" borderId="0" xfId="0" applyFont="1" applyAlignment="1">
      <alignment horizontal="center" vertical="center"/>
    </xf>
    <xf numFmtId="186" fontId="3" fillId="0" borderId="0" xfId="0" applyFont="1" applyAlignment="1">
      <alignment vertical="center"/>
    </xf>
    <xf numFmtId="186" fontId="1" fillId="0" borderId="0" xfId="0" applyFont="1" applyAlignment="1">
      <alignment horizontal="center" vertical="center" wrapText="1"/>
    </xf>
    <xf numFmtId="183" fontId="2" fillId="0" borderId="0" xfId="0" applyNumberFormat="1" applyFont="1" applyAlignment="1">
      <alignment horizontal="center" vertical="center"/>
    </xf>
    <xf numFmtId="186" fontId="2" fillId="0" borderId="0" xfId="0" applyNumberFormat="1" applyFont="1" applyAlignment="1">
      <alignment horizontal="center" vertical="center"/>
    </xf>
    <xf numFmtId="183" fontId="2" fillId="0" borderId="0" xfId="0" applyNumberFormat="1" applyFont="1" applyAlignment="1">
      <alignment vertical="center"/>
    </xf>
    <xf numFmtId="186" fontId="2" fillId="0" borderId="0" xfId="0" applyFont="1" applyAlignment="1">
      <alignment horizontal="right" vertical="center"/>
    </xf>
    <xf numFmtId="186" fontId="2" fillId="0" borderId="1" xfId="0" applyFont="1" applyBorder="1" applyAlignment="1">
      <alignment horizontal="center" vertical="center"/>
    </xf>
    <xf numFmtId="186" fontId="2" fillId="0" borderId="1" xfId="0" applyFont="1" applyBorder="1" applyAlignment="1">
      <alignment horizontal="left" vertical="center"/>
    </xf>
    <xf numFmtId="14" fontId="2" fillId="0" borderId="1" xfId="0" applyNumberFormat="1" applyFont="1" applyBorder="1" applyAlignment="1">
      <alignment horizontal="center" vertical="center"/>
    </xf>
    <xf numFmtId="43" fontId="2" fillId="0" borderId="1" xfId="0" applyNumberFormat="1" applyFont="1" applyBorder="1" applyAlignment="1">
      <alignment horizontal="right" vertical="center"/>
    </xf>
    <xf numFmtId="186" fontId="2" fillId="0" borderId="1" xfId="0" applyFont="1" applyBorder="1" applyAlignment="1">
      <alignment vertical="center"/>
    </xf>
    <xf numFmtId="43" fontId="2" fillId="0" borderId="2" xfId="0" applyNumberFormat="1" applyFont="1" applyBorder="1" applyAlignment="1">
      <alignment horizontal="right" vertical="center"/>
    </xf>
    <xf numFmtId="186" fontId="2" fillId="0" borderId="2" xfId="0" applyFont="1" applyBorder="1" applyAlignment="1">
      <alignment horizontal="center" vertical="center"/>
    </xf>
    <xf numFmtId="186" fontId="2" fillId="0" borderId="3" xfId="0" applyFont="1" applyBorder="1" applyAlignment="1">
      <alignment horizontal="center" vertical="center"/>
    </xf>
    <xf numFmtId="186" fontId="2" fillId="0" borderId="0" xfId="0" applyNumberFormat="1" applyFont="1" applyAlignment="1">
      <alignment vertical="center"/>
    </xf>
    <xf numFmtId="49" fontId="2" fillId="0" borderId="0" xfId="0" applyNumberFormat="1" applyFont="1" applyAlignment="1">
      <alignment vertical="center"/>
    </xf>
    <xf numFmtId="186" fontId="1" fillId="0" borderId="0" xfId="0" applyFont="1" applyAlignment="1">
      <alignment horizontal="center" vertical="center"/>
    </xf>
    <xf numFmtId="43" fontId="2" fillId="0" borderId="1" xfId="0" applyNumberFormat="1" applyFont="1" applyBorder="1" applyAlignment="1">
      <alignment vertical="center"/>
    </xf>
    <xf numFmtId="186" fontId="2" fillId="0" borderId="0" xfId="195" applyFont="1" applyAlignment="1">
      <alignment vertical="center"/>
    </xf>
    <xf numFmtId="186" fontId="2" fillId="0" borderId="0" xfId="195" applyFont="1"/>
    <xf numFmtId="186" fontId="4" fillId="0" borderId="0" xfId="195" applyFont="1" applyAlignment="1">
      <alignment horizontal="center" vertical="center"/>
    </xf>
    <xf numFmtId="186" fontId="2" fillId="0" borderId="0" xfId="195" applyFont="1" applyAlignment="1">
      <alignment horizontal="center" vertical="center"/>
    </xf>
    <xf numFmtId="49" fontId="2" fillId="0" borderId="0" xfId="195" applyNumberFormat="1" applyFont="1" applyAlignment="1">
      <alignment horizontal="right" vertical="center"/>
    </xf>
    <xf numFmtId="186" fontId="2" fillId="0" borderId="1" xfId="195" applyFont="1" applyBorder="1" applyAlignment="1">
      <alignment horizontal="center" vertical="center"/>
    </xf>
    <xf numFmtId="186" fontId="2" fillId="0" borderId="1" xfId="195" applyFont="1" applyBorder="1" applyAlignment="1">
      <alignment horizontal="center" vertical="center" wrapText="1"/>
    </xf>
    <xf numFmtId="186" fontId="2" fillId="0" borderId="0" xfId="195" applyFont="1" applyAlignment="1">
      <alignment horizontal="center" vertical="center" wrapText="1"/>
    </xf>
    <xf numFmtId="186" fontId="2" fillId="0" borderId="1" xfId="195" applyFont="1" applyBorder="1"/>
    <xf numFmtId="186" fontId="2" fillId="0" borderId="1" xfId="195" applyFont="1" applyBorder="1" applyAlignment="1">
      <alignment shrinkToFit="1"/>
    </xf>
    <xf numFmtId="186" fontId="2" fillId="0" borderId="1" xfId="195" applyFont="1" applyBorder="1" applyAlignment="1">
      <alignment horizontal="center"/>
    </xf>
    <xf numFmtId="4" fontId="2" fillId="0" borderId="1" xfId="195" applyNumberFormat="1" applyFont="1" applyBorder="1"/>
    <xf numFmtId="186" fontId="2" fillId="0" borderId="4" xfId="0" applyFont="1" applyBorder="1" applyAlignment="1">
      <alignment horizontal="center" vertical="center"/>
    </xf>
    <xf numFmtId="186" fontId="2" fillId="0" borderId="5" xfId="0" applyFont="1" applyBorder="1" applyAlignment="1">
      <alignment horizontal="center" vertical="center"/>
    </xf>
    <xf numFmtId="186" fontId="2" fillId="0" borderId="6" xfId="0" applyFont="1" applyBorder="1" applyAlignment="1">
      <alignment horizontal="center" vertical="center"/>
    </xf>
    <xf numFmtId="14" fontId="2" fillId="0" borderId="1" xfId="0" applyNumberFormat="1" applyFont="1" applyBorder="1" applyAlignment="1">
      <alignment horizontal="right" vertical="center"/>
    </xf>
    <xf numFmtId="186" fontId="2" fillId="0" borderId="1" xfId="0" applyFont="1" applyBorder="1" applyAlignment="1">
      <alignment horizontal="right" vertical="center"/>
    </xf>
    <xf numFmtId="186" fontId="2" fillId="0" borderId="3" xfId="0" applyFont="1" applyBorder="1" applyAlignment="1">
      <alignment horizontal="right" vertical="center"/>
    </xf>
    <xf numFmtId="186" fontId="2" fillId="0" borderId="7" xfId="0" applyFont="1" applyBorder="1" applyAlignment="1">
      <alignment vertical="center"/>
    </xf>
    <xf numFmtId="186" fontId="2" fillId="0" borderId="8" xfId="0" applyFont="1" applyBorder="1" applyAlignment="1">
      <alignment vertical="center"/>
    </xf>
    <xf numFmtId="186" fontId="3" fillId="0" borderId="0" xfId="0" applyFont="1"/>
    <xf numFmtId="186" fontId="5" fillId="0" borderId="1" xfId="0" applyFont="1" applyBorder="1" applyAlignment="1">
      <alignment vertical="center"/>
    </xf>
    <xf numFmtId="186" fontId="5" fillId="0" borderId="0" xfId="0" applyFont="1" applyAlignment="1">
      <alignment vertical="center"/>
    </xf>
    <xf numFmtId="186" fontId="2" fillId="0" borderId="1" xfId="0" applyNumberFormat="1" applyFont="1" applyBorder="1" applyAlignment="1">
      <alignment horizontal="right" vertical="center"/>
    </xf>
    <xf numFmtId="186" fontId="2" fillId="0" borderId="7" xfId="0" applyNumberFormat="1" applyFont="1" applyBorder="1" applyAlignment="1">
      <alignment horizontal="right" vertical="center"/>
    </xf>
    <xf numFmtId="43" fontId="2" fillId="0" borderId="3" xfId="0" applyNumberFormat="1" applyFont="1" applyBorder="1" applyAlignment="1">
      <alignment horizontal="right" vertical="center"/>
    </xf>
    <xf numFmtId="186" fontId="2" fillId="0" borderId="8" xfId="0" applyNumberFormat="1" applyFont="1" applyBorder="1" applyAlignment="1">
      <alignment horizontal="right" vertical="center"/>
    </xf>
    <xf numFmtId="49" fontId="2" fillId="0" borderId="0" xfId="0" applyNumberFormat="1" applyFont="1" applyBorder="1" applyAlignment="1">
      <alignment horizontal="right" vertical="center"/>
    </xf>
    <xf numFmtId="49" fontId="2" fillId="0" borderId="1" xfId="0" applyNumberFormat="1" applyFont="1" applyBorder="1" applyAlignment="1">
      <alignment horizontal="center" vertical="center"/>
    </xf>
    <xf numFmtId="49" fontId="2" fillId="0" borderId="2" xfId="0" applyNumberFormat="1" applyFont="1" applyBorder="1" applyAlignment="1">
      <alignment horizontal="center" vertical="center"/>
    </xf>
    <xf numFmtId="43" fontId="2" fillId="0" borderId="8" xfId="0" applyNumberFormat="1" applyFont="1" applyBorder="1" applyAlignment="1">
      <alignment horizontal="right" vertical="center"/>
    </xf>
    <xf numFmtId="49" fontId="2" fillId="0" borderId="1" xfId="0" applyNumberFormat="1" applyFont="1" applyBorder="1" applyAlignment="1">
      <alignment vertical="center"/>
    </xf>
    <xf numFmtId="186" fontId="2" fillId="0" borderId="2" xfId="0" applyFont="1" applyBorder="1" applyAlignment="1">
      <alignment vertical="center"/>
    </xf>
    <xf numFmtId="186" fontId="2" fillId="0" borderId="0" xfId="195" applyFont="1" applyAlignment="1">
      <alignment horizontal="center"/>
    </xf>
    <xf numFmtId="186" fontId="2" fillId="0" borderId="0" xfId="195" applyFont="1" applyAlignment="1">
      <alignment shrinkToFit="1"/>
    </xf>
    <xf numFmtId="186" fontId="4" fillId="0" borderId="0" xfId="195" applyFont="1" applyAlignment="1">
      <alignment horizontal="center"/>
    </xf>
    <xf numFmtId="49" fontId="2" fillId="0" borderId="0" xfId="195" applyNumberFormat="1" applyFont="1" applyAlignment="1">
      <alignment horizontal="right"/>
    </xf>
    <xf numFmtId="186" fontId="2" fillId="0" borderId="7" xfId="195" applyFont="1" applyBorder="1" applyAlignment="1">
      <alignment horizontal="center" vertical="center"/>
    </xf>
    <xf numFmtId="186" fontId="2" fillId="0" borderId="1" xfId="195" applyFont="1" applyBorder="1" applyAlignment="1">
      <alignment horizontal="left" shrinkToFit="1"/>
    </xf>
    <xf numFmtId="211" fontId="2" fillId="0" borderId="1" xfId="195" applyNumberFormat="1" applyFont="1" applyBorder="1" applyAlignment="1">
      <alignment shrinkToFit="1"/>
    </xf>
    <xf numFmtId="49" fontId="2" fillId="0" borderId="1" xfId="195" applyNumberFormat="1" applyFont="1" applyBorder="1" applyAlignment="1">
      <alignment shrinkToFit="1"/>
    </xf>
    <xf numFmtId="186" fontId="2" fillId="0" borderId="1" xfId="195" applyFont="1" applyBorder="1" applyAlignment="1">
      <alignment horizontal="center" shrinkToFit="1"/>
    </xf>
    <xf numFmtId="49" fontId="2" fillId="0" borderId="0" xfId="195" applyNumberFormat="1" applyFont="1"/>
    <xf numFmtId="186" fontId="2" fillId="0" borderId="0" xfId="195" applyFont="1" applyAlignment="1">
      <alignment horizontal="left" vertical="center"/>
    </xf>
    <xf numFmtId="49" fontId="2" fillId="0" borderId="0" xfId="195" applyNumberFormat="1" applyFont="1" applyAlignment="1">
      <alignment vertical="center"/>
    </xf>
    <xf numFmtId="4" fontId="2" fillId="0" borderId="0" xfId="195" applyNumberFormat="1" applyFont="1" applyAlignment="1">
      <alignment vertical="center"/>
    </xf>
    <xf numFmtId="49" fontId="2" fillId="0" borderId="1" xfId="195" applyNumberFormat="1" applyFont="1" applyBorder="1" applyAlignment="1">
      <alignment horizontal="center" vertical="center" wrapText="1"/>
    </xf>
    <xf numFmtId="186" fontId="2" fillId="0" borderId="1" xfId="195" applyFont="1" applyBorder="1" applyAlignment="1" applyProtection="1">
      <alignment horizontal="center" vertical="center"/>
      <protection locked="0"/>
    </xf>
    <xf numFmtId="49" fontId="2" fillId="0" borderId="1" xfId="195" applyNumberFormat="1" applyFont="1" applyBorder="1" applyAlignment="1" applyProtection="1">
      <alignment vertical="center"/>
      <protection locked="0"/>
    </xf>
    <xf numFmtId="4" fontId="2" fillId="0" borderId="1" xfId="195" applyNumberFormat="1" applyFont="1" applyBorder="1" applyAlignment="1" applyProtection="1">
      <alignment vertical="center"/>
      <protection locked="0"/>
    </xf>
    <xf numFmtId="49" fontId="2" fillId="0" borderId="1" xfId="195" applyNumberFormat="1" applyFont="1" applyBorder="1" applyAlignment="1" applyProtection="1">
      <alignment horizontal="center" vertical="center"/>
      <protection locked="0"/>
    </xf>
    <xf numFmtId="49" fontId="2" fillId="0" borderId="1" xfId="0" applyNumberFormat="1" applyFont="1" applyBorder="1" applyAlignment="1">
      <alignment horizontal="left" vertical="center"/>
    </xf>
    <xf numFmtId="43" fontId="2" fillId="0" borderId="2" xfId="0" applyNumberFormat="1" applyFont="1" applyBorder="1" applyAlignment="1">
      <alignment vertical="center"/>
    </xf>
    <xf numFmtId="186" fontId="2" fillId="0" borderId="0" xfId="0" applyFont="1" applyAlignment="1">
      <alignment horizontal="center" vertical="center" wrapText="1"/>
    </xf>
    <xf numFmtId="186" fontId="2" fillId="0" borderId="1" xfId="0" applyFont="1" applyBorder="1" applyAlignment="1">
      <alignment horizontal="center" vertical="center" wrapText="1"/>
    </xf>
    <xf numFmtId="43" fontId="2" fillId="0" borderId="7" xfId="0" applyNumberFormat="1" applyFont="1" applyBorder="1" applyAlignment="1">
      <alignment horizontal="right" vertical="center"/>
    </xf>
    <xf numFmtId="186" fontId="2" fillId="0" borderId="1" xfId="0" applyNumberFormat="1" applyFont="1" applyBorder="1" applyAlignment="1">
      <alignment horizontal="center" vertical="center"/>
    </xf>
    <xf numFmtId="186" fontId="6" fillId="0" borderId="0" xfId="199" applyFont="1"/>
    <xf numFmtId="186" fontId="7" fillId="0" borderId="0" xfId="199" applyFont="1"/>
    <xf numFmtId="186" fontId="0" fillId="0" borderId="0" xfId="199"/>
    <xf numFmtId="186" fontId="1" fillId="0" borderId="0" xfId="199" applyFont="1" applyAlignment="1">
      <alignment horizontal="center" vertical="center" wrapText="1"/>
    </xf>
    <xf numFmtId="183" fontId="2" fillId="0" borderId="0" xfId="199" applyNumberFormat="1" applyFont="1" applyAlignment="1">
      <alignment horizontal="center" vertical="center"/>
    </xf>
    <xf numFmtId="186" fontId="2" fillId="0" borderId="0" xfId="199" applyFont="1" applyAlignment="1">
      <alignment vertical="center"/>
    </xf>
    <xf numFmtId="186" fontId="2" fillId="0" borderId="1" xfId="199" applyFont="1" applyBorder="1" applyAlignment="1">
      <alignment horizontal="center" vertical="center" wrapText="1"/>
    </xf>
    <xf numFmtId="186" fontId="2" fillId="0" borderId="1" xfId="199" applyFont="1" applyBorder="1" applyAlignment="1">
      <alignment horizontal="left" vertical="center" wrapText="1"/>
    </xf>
    <xf numFmtId="186" fontId="2" fillId="0" borderId="1" xfId="199" applyFont="1" applyBorder="1" applyAlignment="1">
      <alignment horizontal="center" vertical="center"/>
    </xf>
    <xf numFmtId="14" fontId="2" fillId="0" borderId="1" xfId="199" applyNumberFormat="1" applyFont="1" applyBorder="1" applyAlignment="1">
      <alignment horizontal="center" vertical="center"/>
    </xf>
    <xf numFmtId="186" fontId="2" fillId="0" borderId="2" xfId="199" applyFont="1" applyBorder="1" applyAlignment="1">
      <alignment horizontal="center" vertical="center"/>
    </xf>
    <xf numFmtId="14" fontId="2" fillId="0" borderId="2" xfId="199" applyNumberFormat="1" applyFont="1" applyBorder="1" applyAlignment="1">
      <alignment horizontal="center" vertical="center"/>
    </xf>
    <xf numFmtId="186" fontId="2" fillId="0" borderId="9" xfId="199" applyFont="1" applyBorder="1" applyAlignment="1">
      <alignment horizontal="center" vertical="center"/>
    </xf>
    <xf numFmtId="49" fontId="2" fillId="0" borderId="5" xfId="199" applyNumberFormat="1" applyFont="1" applyBorder="1" applyAlignment="1">
      <alignment horizontal="left" vertical="center"/>
    </xf>
    <xf numFmtId="186" fontId="2" fillId="0" borderId="5" xfId="199" applyNumberFormat="1" applyFont="1" applyBorder="1" applyAlignment="1">
      <alignment horizontal="left" vertical="center"/>
    </xf>
    <xf numFmtId="49" fontId="2" fillId="0" borderId="0" xfId="199" applyNumberFormat="1" applyFont="1" applyAlignment="1">
      <alignment vertical="center"/>
    </xf>
    <xf numFmtId="186" fontId="2" fillId="0" borderId="0" xfId="199" applyNumberFormat="1" applyFont="1" applyAlignment="1">
      <alignment horizontal="center" vertical="center"/>
    </xf>
    <xf numFmtId="186" fontId="2" fillId="0" borderId="0" xfId="199" applyFont="1" applyAlignment="1">
      <alignment horizontal="right" vertical="center"/>
    </xf>
    <xf numFmtId="186" fontId="2" fillId="0" borderId="3" xfId="199" applyFont="1" applyBorder="1" applyAlignment="1">
      <alignment horizontal="center" vertical="center" wrapText="1"/>
    </xf>
    <xf numFmtId="43" fontId="2" fillId="0" borderId="1" xfId="199" applyNumberFormat="1" applyFont="1" applyBorder="1" applyAlignment="1">
      <alignment horizontal="right" vertical="center"/>
    </xf>
    <xf numFmtId="43" fontId="2" fillId="0" borderId="3" xfId="199" applyNumberFormat="1" applyFont="1" applyBorder="1" applyAlignment="1">
      <alignment horizontal="right" vertical="center"/>
    </xf>
    <xf numFmtId="186" fontId="2" fillId="0" borderId="1" xfId="199" applyFont="1" applyBorder="1" applyAlignment="1">
      <alignment vertical="center"/>
    </xf>
    <xf numFmtId="43" fontId="2" fillId="0" borderId="7" xfId="199" applyNumberFormat="1" applyFont="1" applyBorder="1" applyAlignment="1">
      <alignment horizontal="right" vertical="center"/>
    </xf>
    <xf numFmtId="43" fontId="2" fillId="0" borderId="8" xfId="199" applyNumberFormat="1" applyFont="1" applyBorder="1" applyAlignment="1">
      <alignment horizontal="right" vertical="center"/>
    </xf>
    <xf numFmtId="186" fontId="2" fillId="0" borderId="1" xfId="0" applyFont="1" applyFill="1" applyBorder="1" applyAlignment="1">
      <alignment horizontal="center" vertical="center" wrapText="1"/>
    </xf>
    <xf numFmtId="186" fontId="2" fillId="0" borderId="1" xfId="0" applyFont="1" applyFill="1" applyBorder="1" applyAlignment="1">
      <alignment horizontal="left" vertical="center"/>
    </xf>
    <xf numFmtId="14" fontId="2" fillId="0" borderId="2" xfId="0" applyNumberFormat="1" applyFont="1" applyBorder="1" applyAlignment="1">
      <alignment horizontal="center" vertical="center"/>
    </xf>
    <xf numFmtId="186" fontId="2" fillId="0" borderId="9" xfId="0" applyFont="1" applyBorder="1" applyAlignment="1">
      <alignment horizontal="center" vertical="center"/>
    </xf>
    <xf numFmtId="49" fontId="2" fillId="0" borderId="3" xfId="0" applyNumberFormat="1" applyFont="1" applyBorder="1" applyAlignment="1">
      <alignment horizontal="center" vertical="center"/>
    </xf>
    <xf numFmtId="186" fontId="5" fillId="0" borderId="0" xfId="195" applyFont="1" applyAlignment="1">
      <alignment horizontal="center"/>
    </xf>
    <xf numFmtId="43" fontId="2" fillId="0" borderId="1" xfId="195" applyNumberFormat="1" applyFont="1" applyBorder="1" applyAlignment="1">
      <alignment horizontal="right" vertical="center"/>
    </xf>
    <xf numFmtId="43" fontId="2" fillId="0" borderId="1" xfId="150" applyFont="1" applyBorder="1"/>
    <xf numFmtId="14" fontId="2" fillId="0" borderId="1" xfId="195" applyNumberFormat="1" applyFont="1" applyBorder="1"/>
    <xf numFmtId="41" fontId="2" fillId="0" borderId="1" xfId="54" applyFont="1" applyBorder="1"/>
    <xf numFmtId="186" fontId="2" fillId="0" borderId="1" xfId="195" applyFont="1" applyBorder="1" applyAlignment="1">
      <alignment vertical="center"/>
    </xf>
    <xf numFmtId="186" fontId="2" fillId="0" borderId="7" xfId="0" applyFont="1" applyBorder="1" applyAlignment="1">
      <alignment horizontal="center" vertical="center"/>
    </xf>
    <xf numFmtId="186" fontId="2" fillId="0" borderId="4" xfId="0" applyFont="1" applyBorder="1" applyAlignment="1">
      <alignment horizontal="center" vertical="center" wrapText="1"/>
    </xf>
    <xf numFmtId="186" fontId="2" fillId="0" borderId="8" xfId="0" applyFont="1" applyBorder="1" applyAlignment="1">
      <alignment horizontal="center" vertical="center"/>
    </xf>
    <xf numFmtId="186" fontId="2" fillId="0" borderId="2" xfId="0" applyFont="1" applyBorder="1" applyAlignment="1">
      <alignment horizontal="left" vertical="center"/>
    </xf>
    <xf numFmtId="186" fontId="2" fillId="0" borderId="5" xfId="0" applyFont="1" applyBorder="1" applyAlignment="1">
      <alignment horizontal="center" vertical="center" wrapText="1"/>
    </xf>
    <xf numFmtId="186" fontId="2" fillId="0" borderId="6" xfId="0" applyFont="1" applyBorder="1" applyAlignment="1">
      <alignment horizontal="center" vertical="center" wrapText="1"/>
    </xf>
    <xf numFmtId="187" fontId="8" fillId="2" borderId="0" xfId="12" applyNumberFormat="1" applyFont="1" applyFill="1" applyAlignment="1" applyProtection="1">
      <alignment horizontal="left" vertical="center" shrinkToFit="1"/>
      <protection locked="0" hidden="1"/>
    </xf>
    <xf numFmtId="186" fontId="8" fillId="0" borderId="0" xfId="12" applyFont="1" applyAlignment="1" applyProtection="1">
      <alignment horizontal="left" vertical="center" wrapText="1"/>
    </xf>
    <xf numFmtId="186" fontId="3" fillId="0" borderId="0" xfId="0" applyFont="1" applyAlignment="1">
      <alignment horizontal="center" vertical="center" wrapText="1"/>
    </xf>
    <xf numFmtId="186" fontId="9" fillId="0" borderId="1" xfId="12" applyFont="1" applyBorder="1" applyAlignment="1" applyProtection="1">
      <alignment vertical="center"/>
    </xf>
    <xf numFmtId="186" fontId="9" fillId="0" borderId="1" xfId="0" applyFont="1" applyBorder="1" applyAlignment="1">
      <alignment vertical="center"/>
    </xf>
    <xf numFmtId="186" fontId="2" fillId="0" borderId="7" xfId="0" applyFont="1" applyBorder="1" applyAlignment="1">
      <alignment horizontal="center" vertical="center" wrapText="1"/>
    </xf>
    <xf numFmtId="186" fontId="2" fillId="0" borderId="7" xfId="0" applyFont="1" applyFill="1" applyBorder="1" applyAlignment="1">
      <alignment horizontal="center" vertical="center" wrapText="1"/>
    </xf>
    <xf numFmtId="186" fontId="2" fillId="0" borderId="8" xfId="0" applyFont="1" applyBorder="1" applyAlignment="1">
      <alignment horizontal="center" vertical="center" wrapText="1"/>
    </xf>
    <xf numFmtId="186" fontId="2" fillId="0" borderId="8" xfId="0" applyFont="1" applyFill="1" applyBorder="1" applyAlignment="1">
      <alignment horizontal="center" vertical="center" wrapText="1"/>
    </xf>
    <xf numFmtId="186" fontId="2" fillId="0" borderId="2" xfId="0" applyFont="1" applyBorder="1" applyAlignment="1">
      <alignment horizontal="center" vertical="center" wrapText="1"/>
    </xf>
    <xf numFmtId="186" fontId="2" fillId="0" borderId="3" xfId="0" applyFont="1" applyBorder="1" applyAlignment="1">
      <alignment horizontal="center" vertical="center" wrapText="1"/>
    </xf>
    <xf numFmtId="14" fontId="2" fillId="0" borderId="7" xfId="0" applyNumberFormat="1" applyFont="1" applyBorder="1" applyAlignment="1">
      <alignment horizontal="center" vertical="center"/>
    </xf>
    <xf numFmtId="14" fontId="2" fillId="0" borderId="8" xfId="0" applyNumberFormat="1" applyFont="1" applyBorder="1" applyAlignment="1">
      <alignment horizontal="center" vertical="center"/>
    </xf>
    <xf numFmtId="186" fontId="2" fillId="0" borderId="7" xfId="0" applyFont="1" applyBorder="1" applyAlignment="1">
      <alignment horizontal="right" vertical="center"/>
    </xf>
    <xf numFmtId="186" fontId="2" fillId="0" borderId="8" xfId="0" applyFont="1" applyBorder="1" applyAlignment="1">
      <alignment horizontal="right" vertical="center"/>
    </xf>
    <xf numFmtId="182" fontId="0" fillId="0" borderId="0" xfId="0" applyNumberFormat="1"/>
    <xf numFmtId="186" fontId="0" fillId="0" borderId="0" xfId="0" applyFont="1" applyAlignment="1">
      <alignment horizontal="center" wrapText="1"/>
    </xf>
    <xf numFmtId="186" fontId="10" fillId="0" borderId="0" xfId="0" applyFont="1" applyAlignment="1">
      <alignment horizontal="center" wrapText="1"/>
    </xf>
    <xf numFmtId="186" fontId="10" fillId="0" borderId="1" xfId="0" applyFont="1" applyBorder="1" applyAlignment="1">
      <alignment horizontal="center" vertical="center"/>
    </xf>
    <xf numFmtId="186" fontId="10" fillId="0" borderId="1" xfId="0" applyFont="1" applyBorder="1"/>
    <xf numFmtId="186" fontId="10" fillId="0" borderId="2" xfId="0" applyFont="1" applyBorder="1" applyAlignment="1">
      <alignment horizontal="center" wrapText="1"/>
    </xf>
    <xf numFmtId="192" fontId="0" fillId="0" borderId="1" xfId="0" applyNumberFormat="1" applyBorder="1" applyAlignment="1">
      <alignment horizontal="center" vertical="center"/>
    </xf>
    <xf numFmtId="186" fontId="10" fillId="0" borderId="1" xfId="0" applyFont="1" applyBorder="1" applyAlignment="1">
      <alignment vertical="center"/>
    </xf>
    <xf numFmtId="186" fontId="10" fillId="0" borderId="1" xfId="0" applyFont="1" applyBorder="1" applyAlignment="1">
      <alignment wrapText="1"/>
    </xf>
    <xf numFmtId="192" fontId="10" fillId="0" borderId="1" xfId="0" applyNumberFormat="1" applyFont="1" applyBorder="1" applyAlignment="1">
      <alignment horizontal="center" vertical="center"/>
    </xf>
    <xf numFmtId="186" fontId="0" fillId="0" borderId="1" xfId="0" applyBorder="1"/>
    <xf numFmtId="192" fontId="0" fillId="0" borderId="1" xfId="0" applyNumberFormat="1" applyBorder="1" applyAlignment="1">
      <alignment horizontal="center"/>
    </xf>
    <xf numFmtId="192" fontId="0" fillId="0" borderId="0" xfId="0" applyNumberFormat="1" applyAlignment="1">
      <alignment horizontal="center" vertical="center"/>
    </xf>
    <xf numFmtId="186" fontId="10" fillId="0" borderId="3" xfId="0" applyFont="1" applyBorder="1" applyAlignment="1">
      <alignment horizontal="center"/>
    </xf>
    <xf numFmtId="186" fontId="2" fillId="0" borderId="0" xfId="0" applyFont="1" applyFill="1" applyAlignment="1">
      <alignment vertical="center"/>
    </xf>
    <xf numFmtId="186" fontId="2" fillId="3" borderId="0" xfId="0" applyFont="1" applyFill="1" applyAlignment="1">
      <alignment vertical="center"/>
    </xf>
    <xf numFmtId="186" fontId="2" fillId="4" borderId="0" xfId="0" applyFont="1" applyFill="1" applyAlignment="1">
      <alignment vertical="center"/>
    </xf>
    <xf numFmtId="0" fontId="3" fillId="0" borderId="0" xfId="0" applyNumberFormat="1" applyFont="1" applyAlignment="1">
      <alignment vertical="center"/>
    </xf>
    <xf numFmtId="192" fontId="3" fillId="0" borderId="0" xfId="0" applyNumberFormat="1" applyFont="1" applyAlignment="1">
      <alignment vertical="center"/>
    </xf>
    <xf numFmtId="186" fontId="3" fillId="0" borderId="0" xfId="0" applyFont="1" applyAlignment="1">
      <alignment horizontal="center" vertical="center"/>
    </xf>
    <xf numFmtId="43" fontId="1" fillId="4" borderId="0" xfId="0" applyNumberFormat="1" applyFont="1" applyFill="1" applyAlignment="1">
      <alignment horizontal="center" vertical="center" wrapText="1"/>
    </xf>
    <xf numFmtId="43" fontId="11" fillId="4" borderId="0" xfId="0" applyNumberFormat="1" applyFont="1" applyFill="1" applyAlignment="1">
      <alignment horizontal="center" vertical="center"/>
    </xf>
    <xf numFmtId="0" fontId="2" fillId="4" borderId="0" xfId="0" applyNumberFormat="1" applyFont="1" applyFill="1" applyAlignment="1">
      <alignment vertical="center"/>
    </xf>
    <xf numFmtId="43" fontId="2" fillId="4" borderId="0" xfId="0" applyNumberFormat="1" applyFont="1" applyFill="1" applyAlignment="1">
      <alignment vertical="center"/>
    </xf>
    <xf numFmtId="0" fontId="7" fillId="4" borderId="1" xfId="0" applyNumberFormat="1" applyFont="1" applyFill="1" applyBorder="1" applyAlignment="1">
      <alignment horizontal="center" vertical="center"/>
    </xf>
    <xf numFmtId="43" fontId="7" fillId="4" borderId="1" xfId="0" applyNumberFormat="1" applyFont="1" applyFill="1" applyBorder="1" applyAlignment="1">
      <alignment horizontal="center" vertical="center" wrapText="1"/>
    </xf>
    <xf numFmtId="0" fontId="7" fillId="4" borderId="1" xfId="0" applyNumberFormat="1" applyFont="1" applyFill="1" applyBorder="1" applyAlignment="1">
      <alignment horizontal="center" vertical="center" wrapText="1"/>
    </xf>
    <xf numFmtId="43" fontId="7" fillId="4" borderId="1" xfId="0" applyNumberFormat="1" applyFont="1" applyFill="1" applyBorder="1" applyAlignment="1">
      <alignment horizontal="center" vertical="center"/>
    </xf>
    <xf numFmtId="43" fontId="12" fillId="4" borderId="10" xfId="165" applyNumberFormat="1" applyFont="1" applyFill="1" applyBorder="1" applyAlignment="1" applyProtection="1">
      <alignment horizontal="left" vertical="center" wrapText="1"/>
      <protection locked="0"/>
    </xf>
    <xf numFmtId="43" fontId="7" fillId="4" borderId="1" xfId="0" applyNumberFormat="1" applyFont="1" applyFill="1" applyBorder="1" applyAlignment="1">
      <alignment horizontal="left" vertical="center"/>
    </xf>
    <xf numFmtId="210" fontId="7" fillId="4" borderId="1" xfId="0" applyNumberFormat="1" applyFont="1" applyFill="1" applyBorder="1" applyAlignment="1">
      <alignment horizontal="center" vertical="center"/>
    </xf>
    <xf numFmtId="43" fontId="7" fillId="4" borderId="10" xfId="165" applyNumberFormat="1" applyFont="1" applyFill="1" applyBorder="1" applyAlignment="1" applyProtection="1">
      <alignment horizontal="left" vertical="center" wrapText="1"/>
      <protection locked="0"/>
    </xf>
    <xf numFmtId="210" fontId="7"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xf>
    <xf numFmtId="43" fontId="7" fillId="0" borderId="10" xfId="165" applyNumberFormat="1" applyFont="1" applyFill="1" applyBorder="1" applyAlignment="1" applyProtection="1">
      <alignment horizontal="left" vertical="center" wrapText="1"/>
      <protection locked="0"/>
    </xf>
    <xf numFmtId="43" fontId="7" fillId="0" borderId="1" xfId="0" applyNumberFormat="1" applyFont="1" applyFill="1" applyBorder="1" applyAlignment="1">
      <alignment horizontal="left" vertical="center"/>
    </xf>
    <xf numFmtId="43" fontId="7" fillId="0" borderId="1" xfId="0" applyNumberFormat="1" applyFont="1" applyFill="1" applyBorder="1" applyAlignment="1">
      <alignment horizontal="center" vertical="center"/>
    </xf>
    <xf numFmtId="210" fontId="7" fillId="0" borderId="1" xfId="0" applyNumberFormat="1" applyFont="1" applyBorder="1" applyAlignment="1">
      <alignment horizontal="center" vertical="center"/>
    </xf>
    <xf numFmtId="43" fontId="7" fillId="4" borderId="2" xfId="0" applyNumberFormat="1" applyFont="1" applyFill="1" applyBorder="1" applyAlignment="1">
      <alignment horizontal="center" vertical="center"/>
    </xf>
    <xf numFmtId="43" fontId="12" fillId="4" borderId="11" xfId="165" applyNumberFormat="1" applyFont="1" applyFill="1" applyBorder="1" applyAlignment="1" applyProtection="1">
      <alignment horizontal="left" vertical="center" wrapText="1"/>
      <protection locked="0"/>
    </xf>
    <xf numFmtId="43" fontId="12" fillId="4" borderId="1" xfId="165" applyNumberFormat="1" applyFont="1" applyFill="1" applyBorder="1" applyAlignment="1" applyProtection="1">
      <alignment horizontal="left" vertical="center" wrapText="1"/>
      <protection locked="0"/>
    </xf>
    <xf numFmtId="186" fontId="7" fillId="0" borderId="2" xfId="0" applyFont="1" applyBorder="1" applyAlignment="1">
      <alignment horizontal="center" vertical="center"/>
    </xf>
    <xf numFmtId="186" fontId="7" fillId="0" borderId="3" xfId="0" applyFont="1" applyBorder="1" applyAlignment="1">
      <alignment horizontal="center" vertical="center"/>
    </xf>
    <xf numFmtId="186" fontId="7" fillId="0" borderId="1" xfId="0" applyFont="1" applyBorder="1" applyAlignment="1">
      <alignment horizontal="center" vertical="center"/>
    </xf>
    <xf numFmtId="0" fontId="7" fillId="0" borderId="1" xfId="0" applyNumberFormat="1" applyFont="1" applyBorder="1" applyAlignment="1">
      <alignment horizontal="center" vertical="center"/>
    </xf>
    <xf numFmtId="14" fontId="7" fillId="0" borderId="1" xfId="0" applyNumberFormat="1" applyFont="1" applyBorder="1" applyAlignment="1">
      <alignment horizontal="center" vertical="center"/>
    </xf>
    <xf numFmtId="0" fontId="2" fillId="0" borderId="0" xfId="0" applyNumberFormat="1" applyFont="1" applyAlignment="1">
      <alignment vertical="center"/>
    </xf>
    <xf numFmtId="192" fontId="1" fillId="4" borderId="0" xfId="0" applyNumberFormat="1" applyFont="1" applyFill="1" applyAlignment="1">
      <alignment horizontal="center" vertical="center" wrapText="1"/>
    </xf>
    <xf numFmtId="192" fontId="11" fillId="4" borderId="0" xfId="0" applyNumberFormat="1" applyFont="1" applyFill="1" applyAlignment="1">
      <alignment horizontal="center" vertical="center"/>
    </xf>
    <xf numFmtId="192" fontId="2" fillId="4" borderId="0" xfId="0" applyNumberFormat="1" applyFont="1" applyFill="1" applyAlignment="1">
      <alignment vertical="center"/>
    </xf>
    <xf numFmtId="43" fontId="2" fillId="4" borderId="0" xfId="0" applyNumberFormat="1" applyFont="1" applyFill="1" applyAlignment="1">
      <alignment horizontal="center" vertical="center"/>
    </xf>
    <xf numFmtId="192" fontId="7" fillId="4" borderId="1" xfId="0" applyNumberFormat="1" applyFont="1" applyFill="1" applyBorder="1" applyAlignment="1">
      <alignment horizontal="center" vertical="center"/>
    </xf>
    <xf numFmtId="43" fontId="7" fillId="4" borderId="7" xfId="0" applyNumberFormat="1" applyFont="1" applyFill="1" applyBorder="1" applyAlignment="1">
      <alignment horizontal="center" vertical="center" wrapText="1"/>
    </xf>
    <xf numFmtId="43" fontId="7" fillId="4" borderId="7" xfId="0" applyNumberFormat="1" applyFont="1" applyFill="1" applyBorder="1" applyAlignment="1">
      <alignment horizontal="center" vertical="center"/>
    </xf>
    <xf numFmtId="43" fontId="7" fillId="4" borderId="8" xfId="0" applyNumberFormat="1" applyFont="1" applyFill="1" applyBorder="1" applyAlignment="1">
      <alignment horizontal="center" vertical="center" wrapText="1"/>
    </xf>
    <xf numFmtId="43" fontId="7" fillId="4" borderId="8" xfId="0" applyNumberFormat="1" applyFont="1" applyFill="1" applyBorder="1" applyAlignment="1">
      <alignment horizontal="center" vertical="center"/>
    </xf>
    <xf numFmtId="43" fontId="12" fillId="4" borderId="10" xfId="10" applyNumberFormat="1" applyFont="1" applyFill="1" applyBorder="1" applyAlignment="1" applyProtection="1">
      <alignment horizontal="right" vertical="center" wrapText="1"/>
      <protection locked="0"/>
    </xf>
    <xf numFmtId="43" fontId="7" fillId="4" borderId="1" xfId="0" applyNumberFormat="1" applyFont="1" applyFill="1" applyBorder="1" applyAlignment="1">
      <alignment horizontal="right" vertical="center"/>
    </xf>
    <xf numFmtId="9" fontId="7" fillId="4" borderId="1" xfId="0" applyNumberFormat="1" applyFont="1" applyFill="1" applyBorder="1" applyAlignment="1">
      <alignment horizontal="center" vertical="center"/>
    </xf>
    <xf numFmtId="43" fontId="7" fillId="0" borderId="10" xfId="10" applyNumberFormat="1" applyFont="1" applyFill="1" applyBorder="1" applyAlignment="1" applyProtection="1">
      <alignment horizontal="right" vertical="center" wrapText="1"/>
      <protection locked="0"/>
    </xf>
    <xf numFmtId="43" fontId="7" fillId="0" borderId="1" xfId="0" applyNumberFormat="1" applyFont="1" applyFill="1" applyBorder="1" applyAlignment="1">
      <alignment horizontal="right" vertical="center"/>
    </xf>
    <xf numFmtId="9" fontId="7" fillId="0" borderId="1" xfId="0" applyNumberFormat="1" applyFont="1" applyFill="1" applyBorder="1" applyAlignment="1">
      <alignment horizontal="center" vertical="center"/>
    </xf>
    <xf numFmtId="43" fontId="7" fillId="0" borderId="1" xfId="0" applyNumberFormat="1" applyFont="1" applyBorder="1" applyAlignment="1">
      <alignment horizontal="right" vertical="center"/>
    </xf>
    <xf numFmtId="192" fontId="7" fillId="0" borderId="1" xfId="0" applyNumberFormat="1" applyFont="1" applyBorder="1" applyAlignment="1">
      <alignment horizontal="center" vertical="center"/>
    </xf>
    <xf numFmtId="43" fontId="7" fillId="0" borderId="1" xfId="0" applyNumberFormat="1" applyFont="1" applyBorder="1" applyAlignment="1">
      <alignment horizontal="center" vertical="center"/>
    </xf>
    <xf numFmtId="192" fontId="2" fillId="0" borderId="0" xfId="0" applyNumberFormat="1" applyFont="1" applyAlignment="1">
      <alignment vertical="center"/>
    </xf>
    <xf numFmtId="192" fontId="13" fillId="0" borderId="0" xfId="0" applyNumberFormat="1" applyFont="1" applyAlignment="1">
      <alignment vertical="center"/>
    </xf>
    <xf numFmtId="186" fontId="13" fillId="0" borderId="0" xfId="0" applyFont="1" applyAlignment="1">
      <alignment vertical="center"/>
    </xf>
    <xf numFmtId="186" fontId="13" fillId="0" borderId="0" xfId="0" applyFont="1" applyAlignment="1">
      <alignment horizontal="center" vertical="center"/>
    </xf>
    <xf numFmtId="9" fontId="3" fillId="0" borderId="0" xfId="0" applyNumberFormat="1" applyFont="1" applyAlignment="1">
      <alignment vertical="center"/>
    </xf>
    <xf numFmtId="9" fontId="3" fillId="0" borderId="0" xfId="0" applyNumberFormat="1" applyFont="1" applyAlignment="1">
      <alignment horizontal="center" vertical="center"/>
    </xf>
    <xf numFmtId="43" fontId="7" fillId="4" borderId="0" xfId="0" applyNumberFormat="1" applyFont="1" applyFill="1" applyAlignment="1">
      <alignment horizontal="right" vertical="center"/>
    </xf>
    <xf numFmtId="186" fontId="7" fillId="4" borderId="1" xfId="0" applyFont="1" applyFill="1" applyBorder="1" applyAlignment="1">
      <alignment vertical="center"/>
    </xf>
    <xf numFmtId="186" fontId="7" fillId="4" borderId="1" xfId="0" applyFont="1" applyFill="1" applyBorder="1" applyAlignment="1">
      <alignment vertical="center" wrapText="1"/>
    </xf>
    <xf numFmtId="186" fontId="7" fillId="0" borderId="1" xfId="0" applyFont="1" applyFill="1" applyBorder="1" applyAlignment="1">
      <alignment vertical="center"/>
    </xf>
    <xf numFmtId="186" fontId="7" fillId="0" borderId="1" xfId="0" applyFont="1" applyBorder="1" applyAlignment="1">
      <alignment vertical="center"/>
    </xf>
    <xf numFmtId="186" fontId="2" fillId="0" borderId="2" xfId="0" applyFont="1" applyBorder="1" applyAlignment="1">
      <alignment horizontal="right" vertical="center"/>
    </xf>
    <xf numFmtId="186" fontId="2" fillId="0" borderId="7" xfId="154" applyFont="1" applyFill="1" applyBorder="1" applyAlignment="1">
      <alignment horizontal="center" vertical="center" wrapText="1"/>
    </xf>
    <xf numFmtId="186" fontId="2" fillId="0" borderId="8" xfId="154" applyFont="1" applyFill="1" applyBorder="1" applyAlignment="1">
      <alignment horizontal="center" vertical="center" wrapText="1"/>
    </xf>
    <xf numFmtId="186" fontId="2" fillId="0" borderId="1" xfId="0" applyFont="1" applyFill="1" applyBorder="1" applyAlignment="1">
      <alignment horizontal="center" vertical="center"/>
    </xf>
    <xf numFmtId="186" fontId="1" fillId="0" borderId="0" xfId="0" applyFont="1" applyAlignment="1">
      <alignment vertical="center" wrapText="1"/>
    </xf>
    <xf numFmtId="186" fontId="2" fillId="5" borderId="1" xfId="0" applyFont="1" applyFill="1" applyBorder="1" applyAlignment="1">
      <alignment horizontal="center" vertical="center" wrapText="1"/>
    </xf>
    <xf numFmtId="186" fontId="2" fillId="5" borderId="1" xfId="0" applyFont="1" applyFill="1" applyBorder="1" applyAlignment="1">
      <alignment horizontal="center" vertical="center"/>
    </xf>
    <xf numFmtId="186" fontId="2" fillId="5" borderId="1" xfId="0" applyFont="1" applyFill="1" applyBorder="1" applyAlignment="1">
      <alignment horizontal="left" vertical="center"/>
    </xf>
    <xf numFmtId="183" fontId="2" fillId="0" borderId="0" xfId="0" applyNumberFormat="1" applyFont="1" applyBorder="1" applyAlignment="1">
      <alignment horizontal="center" vertical="center"/>
    </xf>
    <xf numFmtId="186" fontId="2" fillId="0" borderId="0" xfId="0" applyNumberFormat="1" applyFont="1" applyBorder="1" applyAlignment="1">
      <alignment horizontal="center" vertical="center"/>
    </xf>
    <xf numFmtId="49" fontId="2" fillId="0" borderId="8" xfId="0" applyNumberFormat="1" applyFont="1" applyBorder="1" applyAlignment="1">
      <alignment horizontal="center" vertical="center"/>
    </xf>
    <xf numFmtId="186" fontId="1" fillId="0" borderId="0" xfId="199" applyFont="1" applyAlignment="1">
      <alignment vertical="center"/>
    </xf>
    <xf numFmtId="186" fontId="14" fillId="0" borderId="0" xfId="199" applyFont="1" applyAlignment="1">
      <alignment vertical="center"/>
    </xf>
    <xf numFmtId="186" fontId="2" fillId="0" borderId="0" xfId="199" applyFont="1" applyAlignment="1">
      <alignment horizontal="center" vertical="center" wrapText="1"/>
    </xf>
    <xf numFmtId="186" fontId="3" fillId="0" borderId="0" xfId="199" applyFont="1" applyAlignment="1">
      <alignment vertical="center"/>
    </xf>
    <xf numFmtId="186" fontId="11" fillId="0" borderId="0" xfId="199" applyFont="1" applyAlignment="1">
      <alignment horizontal="center" vertical="center" wrapText="1"/>
    </xf>
    <xf numFmtId="183" fontId="2" fillId="0" borderId="12" xfId="199" applyNumberFormat="1" applyFont="1" applyBorder="1" applyAlignment="1">
      <alignment horizontal="left" vertical="center"/>
    </xf>
    <xf numFmtId="186" fontId="2" fillId="0" borderId="1" xfId="199" applyFont="1" applyFill="1" applyBorder="1" applyAlignment="1">
      <alignment horizontal="center" vertical="center" wrapText="1"/>
    </xf>
    <xf numFmtId="186" fontId="2" fillId="0" borderId="1" xfId="199" applyFont="1" applyFill="1" applyBorder="1" applyAlignment="1">
      <alignment horizontal="left" vertical="center"/>
    </xf>
    <xf numFmtId="186" fontId="2" fillId="0" borderId="1" xfId="199" applyFont="1" applyBorder="1" applyAlignment="1">
      <alignment horizontal="left" vertical="center"/>
    </xf>
    <xf numFmtId="186" fontId="2" fillId="0" borderId="2" xfId="199" applyFont="1" applyBorder="1" applyAlignment="1">
      <alignment horizontal="left" vertical="center"/>
    </xf>
    <xf numFmtId="186" fontId="2" fillId="0" borderId="3" xfId="199" applyFont="1" applyBorder="1" applyAlignment="1">
      <alignment horizontal="center" vertical="center"/>
    </xf>
    <xf numFmtId="186" fontId="2" fillId="0" borderId="7" xfId="199" applyFont="1" applyBorder="1" applyAlignment="1">
      <alignment horizontal="center" vertical="center"/>
    </xf>
    <xf numFmtId="186" fontId="2" fillId="0" borderId="8" xfId="199" applyFont="1" applyBorder="1" applyAlignment="1">
      <alignment horizontal="center" vertical="center"/>
    </xf>
    <xf numFmtId="186" fontId="15" fillId="0" borderId="0" xfId="199" applyFont="1" applyAlignment="1">
      <alignment horizontal="center" vertical="center" wrapText="1"/>
    </xf>
    <xf numFmtId="186" fontId="7" fillId="0" borderId="9" xfId="199" applyFont="1" applyBorder="1"/>
    <xf numFmtId="186" fontId="7" fillId="0" borderId="3" xfId="199" applyFont="1" applyBorder="1"/>
    <xf numFmtId="186" fontId="2" fillId="0" borderId="9" xfId="199" applyFont="1" applyBorder="1" applyAlignment="1">
      <alignment horizontal="left" vertical="center"/>
    </xf>
    <xf numFmtId="186" fontId="2" fillId="0" borderId="3" xfId="199" applyFont="1" applyBorder="1" applyAlignment="1">
      <alignment horizontal="left" vertical="center"/>
    </xf>
    <xf numFmtId="186" fontId="2" fillId="0" borderId="1" xfId="199" applyFont="1" applyBorder="1" applyAlignment="1">
      <alignment horizontal="right" vertical="center"/>
    </xf>
    <xf numFmtId="186" fontId="2" fillId="0" borderId="1" xfId="199" applyNumberFormat="1" applyFont="1" applyBorder="1" applyAlignment="1">
      <alignment horizontal="center" vertical="center"/>
    </xf>
    <xf numFmtId="186" fontId="2" fillId="0" borderId="0" xfId="199" applyFont="1" applyAlignment="1">
      <alignment horizontal="center" vertical="center"/>
    </xf>
    <xf numFmtId="186" fontId="2" fillId="0" borderId="7" xfId="199" applyFont="1" applyBorder="1" applyAlignment="1">
      <alignment horizontal="center" vertical="center" wrapText="1"/>
    </xf>
    <xf numFmtId="186" fontId="2" fillId="0" borderId="8" xfId="199" applyFont="1" applyBorder="1" applyAlignment="1">
      <alignment horizontal="center" vertical="center" wrapText="1"/>
    </xf>
    <xf numFmtId="186" fontId="2" fillId="0" borderId="2" xfId="199" applyFont="1" applyBorder="1" applyAlignment="1">
      <alignment horizontal="right" vertical="center"/>
    </xf>
    <xf numFmtId="186" fontId="2" fillId="0" borderId="4" xfId="199" applyFont="1" applyBorder="1" applyAlignment="1">
      <alignment horizontal="center" vertical="center" wrapText="1"/>
    </xf>
    <xf numFmtId="186" fontId="2" fillId="0" borderId="6" xfId="199" applyFont="1" applyBorder="1" applyAlignment="1">
      <alignment horizontal="center" vertical="center" wrapText="1"/>
    </xf>
    <xf numFmtId="186" fontId="2" fillId="0" borderId="13" xfId="199" applyFont="1" applyBorder="1" applyAlignment="1">
      <alignment horizontal="center" vertical="center" wrapText="1"/>
    </xf>
    <xf numFmtId="186" fontId="2" fillId="0" borderId="14" xfId="199" applyFont="1" applyBorder="1" applyAlignment="1">
      <alignment horizontal="center" vertical="center" wrapText="1"/>
    </xf>
    <xf numFmtId="43" fontId="2" fillId="0" borderId="2" xfId="199" applyNumberFormat="1" applyFont="1" applyBorder="1" applyAlignment="1">
      <alignment horizontal="center" vertical="center"/>
    </xf>
    <xf numFmtId="43" fontId="2" fillId="0" borderId="3" xfId="199" applyNumberFormat="1" applyFont="1" applyBorder="1" applyAlignment="1">
      <alignment horizontal="center" vertical="center"/>
    </xf>
    <xf numFmtId="43" fontId="2" fillId="0" borderId="9" xfId="199" applyNumberFormat="1" applyFont="1" applyBorder="1" applyAlignment="1">
      <alignment horizontal="center" vertical="center"/>
    </xf>
    <xf numFmtId="186" fontId="1" fillId="0" borderId="0" xfId="199" applyFont="1" applyAlignment="1">
      <alignment vertical="center" wrapText="1"/>
    </xf>
    <xf numFmtId="186" fontId="14" fillId="0" borderId="0" xfId="199" applyFont="1" applyAlignment="1">
      <alignment vertical="center" wrapText="1"/>
    </xf>
    <xf numFmtId="186" fontId="2" fillId="0" borderId="0" xfId="199" applyNumberFormat="1" applyFont="1" applyAlignment="1">
      <alignment vertical="center"/>
    </xf>
    <xf numFmtId="186" fontId="2" fillId="5" borderId="1" xfId="199" applyFont="1" applyFill="1" applyBorder="1" applyAlignment="1">
      <alignment horizontal="center" vertical="center" wrapText="1"/>
    </xf>
    <xf numFmtId="186" fontId="2" fillId="5" borderId="1" xfId="199" applyFont="1" applyFill="1" applyBorder="1" applyAlignment="1">
      <alignment horizontal="center" vertical="center"/>
    </xf>
    <xf numFmtId="186" fontId="2" fillId="5" borderId="1" xfId="199" applyFont="1" applyFill="1" applyBorder="1" applyAlignment="1">
      <alignment horizontal="left" vertical="center"/>
    </xf>
    <xf numFmtId="183" fontId="2" fillId="0" borderId="0" xfId="199" applyNumberFormat="1" applyFont="1" applyAlignment="1">
      <alignment horizontal="left" vertical="center"/>
    </xf>
    <xf numFmtId="186" fontId="2" fillId="0" borderId="12" xfId="199" applyFont="1" applyBorder="1" applyAlignment="1">
      <alignment horizontal="right" vertical="center"/>
    </xf>
    <xf numFmtId="186" fontId="2" fillId="0" borderId="0" xfId="195" applyFont="1" applyAlignment="1">
      <alignment vertical="center" shrinkToFit="1"/>
    </xf>
    <xf numFmtId="186" fontId="2" fillId="0" borderId="1" xfId="195" applyFont="1" applyBorder="1" applyAlignment="1">
      <alignment vertical="center" shrinkToFit="1"/>
    </xf>
    <xf numFmtId="17" fontId="2" fillId="0" borderId="1" xfId="195" applyNumberFormat="1" applyFont="1" applyBorder="1" applyAlignment="1">
      <alignment vertical="center" shrinkToFit="1"/>
    </xf>
    <xf numFmtId="4" fontId="2" fillId="0" borderId="1" xfId="195" applyNumberFormat="1" applyFont="1" applyBorder="1" applyAlignment="1">
      <alignment vertical="center" shrinkToFit="1"/>
    </xf>
    <xf numFmtId="186" fontId="2" fillId="0" borderId="1" xfId="195" applyFont="1" applyBorder="1" applyAlignment="1">
      <alignment horizontal="center" vertical="center" shrinkToFit="1"/>
    </xf>
    <xf numFmtId="14" fontId="2" fillId="0" borderId="0" xfId="0" applyNumberFormat="1" applyFont="1" applyBorder="1" applyAlignment="1">
      <alignment horizontal="center" vertical="center"/>
    </xf>
    <xf numFmtId="186" fontId="2" fillId="0" borderId="3" xfId="0" applyFont="1" applyBorder="1" applyAlignment="1">
      <alignment vertical="center"/>
    </xf>
    <xf numFmtId="186" fontId="13" fillId="0" borderId="0" xfId="0" applyFont="1" applyFill="1" applyAlignment="1">
      <alignment horizontal="right" vertical="center"/>
    </xf>
    <xf numFmtId="186" fontId="13" fillId="0" borderId="0" xfId="0" applyFont="1" applyAlignment="1">
      <alignment horizontal="right" vertical="center"/>
    </xf>
    <xf numFmtId="186" fontId="4" fillId="0" borderId="0" xfId="0" applyFont="1" applyAlignment="1">
      <alignment horizontal="center" vertical="center"/>
    </xf>
    <xf numFmtId="186" fontId="2" fillId="0" borderId="0" xfId="0" applyFont="1" applyAlignment="1">
      <alignment horizontal="center"/>
    </xf>
    <xf numFmtId="186" fontId="2" fillId="0" borderId="1" xfId="0" applyFont="1" applyBorder="1" applyAlignment="1">
      <alignment vertical="center" shrinkToFit="1"/>
    </xf>
    <xf numFmtId="17" fontId="2" fillId="0" borderId="1" xfId="0" applyNumberFormat="1" applyFont="1" applyBorder="1" applyAlignment="1">
      <alignment vertical="center" shrinkToFit="1"/>
    </xf>
    <xf numFmtId="4" fontId="2" fillId="0" borderId="1" xfId="0" applyNumberFormat="1" applyFont="1" applyBorder="1" applyAlignment="1">
      <alignment vertical="center" shrinkToFit="1"/>
    </xf>
    <xf numFmtId="186" fontId="2" fillId="0" borderId="1" xfId="0" applyFont="1" applyBorder="1" applyAlignment="1">
      <alignment horizontal="center" vertical="center" shrinkToFit="1"/>
    </xf>
    <xf numFmtId="49" fontId="0" fillId="0" borderId="0" xfId="0" applyNumberFormat="1"/>
    <xf numFmtId="43" fontId="2" fillId="0" borderId="1" xfId="150" applyFont="1" applyBorder="1" applyAlignment="1">
      <alignment vertical="center" shrinkToFit="1"/>
    </xf>
    <xf numFmtId="43" fontId="2" fillId="0" borderId="1" xfId="195" applyNumberFormat="1" applyFont="1" applyBorder="1" applyAlignment="1">
      <alignment vertical="center" shrinkToFit="1"/>
    </xf>
    <xf numFmtId="186" fontId="9" fillId="0" borderId="1" xfId="12" applyFont="1" applyBorder="1" applyAlignment="1" applyProtection="1">
      <alignment horizontal="left" vertical="center" indent="1"/>
    </xf>
    <xf numFmtId="43" fontId="2" fillId="0" borderId="1" xfId="0" applyNumberFormat="1" applyFont="1" applyFill="1" applyBorder="1" applyAlignment="1">
      <alignment horizontal="right" vertical="center"/>
    </xf>
    <xf numFmtId="4" fontId="2" fillId="0" borderId="1" xfId="195" applyNumberFormat="1" applyFont="1" applyBorder="1" applyAlignment="1">
      <alignment shrinkToFit="1"/>
    </xf>
    <xf numFmtId="186" fontId="13" fillId="0" borderId="0" xfId="195" applyFont="1"/>
    <xf numFmtId="186" fontId="10" fillId="0" borderId="0" xfId="195"/>
    <xf numFmtId="186" fontId="13" fillId="0" borderId="1" xfId="199" applyFont="1" applyBorder="1" applyAlignment="1">
      <alignment horizontal="center" vertical="center"/>
    </xf>
    <xf numFmtId="186" fontId="13" fillId="0" borderId="7" xfId="199" applyFont="1" applyBorder="1" applyAlignment="1">
      <alignment horizontal="center" vertical="center" wrapText="1"/>
    </xf>
    <xf numFmtId="186" fontId="13" fillId="0" borderId="1" xfId="199" applyFont="1" applyBorder="1" applyAlignment="1">
      <alignment horizontal="center" vertical="center" wrapText="1"/>
    </xf>
    <xf numFmtId="186" fontId="13" fillId="0" borderId="7" xfId="154" applyFont="1" applyBorder="1" applyAlignment="1">
      <alignment horizontal="center" vertical="center" wrapText="1"/>
    </xf>
    <xf numFmtId="186" fontId="3" fillId="0" borderId="1" xfId="199" applyFont="1" applyBorder="1" applyAlignment="1">
      <alignment horizontal="center" vertical="center"/>
    </xf>
    <xf numFmtId="186" fontId="3" fillId="0" borderId="8" xfId="199" applyFont="1" applyBorder="1" applyAlignment="1">
      <alignment horizontal="center" vertical="center" wrapText="1"/>
    </xf>
    <xf numFmtId="186" fontId="3" fillId="0" borderId="8" xfId="154" applyFont="1" applyBorder="1" applyAlignment="1">
      <alignment horizontal="center" vertical="center" wrapText="1"/>
    </xf>
    <xf numFmtId="186" fontId="3" fillId="0" borderId="1" xfId="199" applyFont="1" applyBorder="1" applyAlignment="1">
      <alignment horizontal="left" vertical="center"/>
    </xf>
    <xf numFmtId="14" fontId="3" fillId="0" borderId="1" xfId="199" applyNumberFormat="1" applyFont="1" applyBorder="1" applyAlignment="1">
      <alignment horizontal="center" vertical="center"/>
    </xf>
    <xf numFmtId="186" fontId="3" fillId="0" borderId="1" xfId="199" applyFont="1" applyBorder="1" applyAlignment="1">
      <alignment horizontal="right" vertical="center"/>
    </xf>
    <xf numFmtId="57" fontId="2" fillId="0" borderId="1" xfId="195" applyNumberFormat="1" applyFont="1" applyBorder="1"/>
    <xf numFmtId="49" fontId="13" fillId="0" borderId="0" xfId="195" applyNumberFormat="1" applyFont="1"/>
    <xf numFmtId="186" fontId="13" fillId="0" borderId="0" xfId="195" applyNumberFormat="1" applyFont="1"/>
    <xf numFmtId="186" fontId="13" fillId="0" borderId="7" xfId="199" applyFont="1" applyBorder="1" applyAlignment="1">
      <alignment horizontal="center" vertical="center"/>
    </xf>
    <xf numFmtId="186" fontId="13" fillId="0" borderId="8" xfId="199" applyFont="1" applyBorder="1" applyAlignment="1">
      <alignment horizontal="center" vertical="center"/>
    </xf>
    <xf numFmtId="43" fontId="3" fillId="0" borderId="1" xfId="199" applyNumberFormat="1" applyFont="1" applyBorder="1" applyAlignment="1">
      <alignment horizontal="right" vertical="center"/>
    </xf>
    <xf numFmtId="43" fontId="3" fillId="0" borderId="1" xfId="195" applyNumberFormat="1" applyFont="1" applyBorder="1" applyAlignment="1">
      <alignment horizontal="right" vertical="center"/>
    </xf>
    <xf numFmtId="186" fontId="2" fillId="0" borderId="0" xfId="197" applyFont="1"/>
    <xf numFmtId="186" fontId="4" fillId="0" borderId="0" xfId="197" applyFont="1" applyAlignment="1">
      <alignment horizontal="center" vertical="center"/>
    </xf>
    <xf numFmtId="186" fontId="2" fillId="0" borderId="0" xfId="197" applyFont="1" applyAlignment="1">
      <alignment horizontal="center" vertical="center"/>
    </xf>
    <xf numFmtId="186" fontId="2" fillId="0" borderId="0" xfId="197" applyFont="1" applyAlignment="1">
      <alignment horizontal="left" vertical="center"/>
    </xf>
    <xf numFmtId="49" fontId="2" fillId="0" borderId="0" xfId="197" applyNumberFormat="1" applyFont="1" applyAlignment="1">
      <alignment vertical="center"/>
    </xf>
    <xf numFmtId="49" fontId="2" fillId="0" borderId="0" xfId="197" applyNumberFormat="1" applyFont="1" applyAlignment="1">
      <alignment horizontal="right" vertical="center"/>
    </xf>
    <xf numFmtId="49" fontId="2" fillId="0" borderId="0" xfId="197" applyNumberFormat="1" applyFont="1"/>
    <xf numFmtId="186" fontId="2" fillId="0" borderId="0" xfId="197" applyNumberFormat="1" applyFont="1"/>
    <xf numFmtId="186" fontId="3" fillId="0" borderId="0" xfId="0" applyFont="1" applyFill="1" applyAlignment="1">
      <alignment vertical="center"/>
    </xf>
    <xf numFmtId="186" fontId="2" fillId="0" borderId="7" xfId="0" applyFont="1" applyFill="1" applyBorder="1" applyAlignment="1">
      <alignment horizontal="center" vertical="center"/>
    </xf>
    <xf numFmtId="186" fontId="2" fillId="0" borderId="8" xfId="0" applyFont="1" applyFill="1" applyBorder="1" applyAlignment="1">
      <alignment horizontal="center" vertical="center"/>
    </xf>
    <xf numFmtId="186" fontId="2" fillId="0" borderId="3" xfId="0" applyFont="1" applyFill="1" applyBorder="1" applyAlignment="1">
      <alignment horizontal="center" vertical="center"/>
    </xf>
    <xf numFmtId="186" fontId="2" fillId="0" borderId="2" xfId="0" applyNumberFormat="1" applyFont="1" applyBorder="1" applyAlignment="1">
      <alignment horizontal="right" vertical="center"/>
    </xf>
    <xf numFmtId="186" fontId="2" fillId="0" borderId="3" xfId="0" applyNumberFormat="1" applyFont="1" applyBorder="1" applyAlignment="1">
      <alignment horizontal="center" vertical="center"/>
    </xf>
    <xf numFmtId="182" fontId="3" fillId="0" borderId="0" xfId="0" applyNumberFormat="1" applyFont="1" applyAlignment="1">
      <alignment vertical="center"/>
    </xf>
    <xf numFmtId="182" fontId="2" fillId="0" borderId="0" xfId="0" applyNumberFormat="1" applyFont="1" applyAlignment="1">
      <alignment vertical="center"/>
    </xf>
    <xf numFmtId="182" fontId="2" fillId="0" borderId="4" xfId="0" applyNumberFormat="1" applyFont="1" applyBorder="1" applyAlignment="1">
      <alignment horizontal="center" vertical="center"/>
    </xf>
    <xf numFmtId="182" fontId="2" fillId="0" borderId="5" xfId="0" applyNumberFormat="1" applyFont="1" applyBorder="1" applyAlignment="1">
      <alignment horizontal="center" vertical="center"/>
    </xf>
    <xf numFmtId="182" fontId="2" fillId="0" borderId="6" xfId="0" applyNumberFormat="1" applyFont="1" applyBorder="1" applyAlignment="1">
      <alignment horizontal="center" vertical="center"/>
    </xf>
    <xf numFmtId="49" fontId="2" fillId="0" borderId="8" xfId="0" applyNumberFormat="1" applyFont="1" applyBorder="1" applyAlignment="1">
      <alignment horizontal="center" vertical="center" wrapText="1"/>
    </xf>
    <xf numFmtId="43" fontId="2" fillId="0" borderId="1" xfId="198" applyNumberFormat="1" applyFont="1" applyFill="1" applyBorder="1" applyAlignment="1">
      <alignment horizontal="right" vertical="center" wrapText="1"/>
    </xf>
    <xf numFmtId="43" fontId="2" fillId="0" borderId="1" xfId="198" applyNumberFormat="1" applyFont="1" applyFill="1" applyBorder="1" applyAlignment="1">
      <alignment horizontal="right" vertical="center"/>
    </xf>
    <xf numFmtId="43" fontId="2" fillId="0" borderId="2" xfId="198" applyNumberFormat="1" applyFont="1" applyFill="1" applyBorder="1" applyAlignment="1">
      <alignment horizontal="right" vertical="center"/>
    </xf>
    <xf numFmtId="182" fontId="2" fillId="0" borderId="2" xfId="0" applyNumberFormat="1" applyFont="1" applyBorder="1" applyAlignment="1">
      <alignment horizontal="center" vertical="center"/>
    </xf>
    <xf numFmtId="182" fontId="2" fillId="0" borderId="9" xfId="0" applyNumberFormat="1" applyFont="1" applyBorder="1" applyAlignment="1">
      <alignment horizontal="center" vertical="center"/>
    </xf>
    <xf numFmtId="182" fontId="2" fillId="0" borderId="3" xfId="0" applyNumberFormat="1" applyFont="1" applyBorder="1" applyAlignment="1">
      <alignment horizontal="center" vertical="center"/>
    </xf>
    <xf numFmtId="182" fontId="2" fillId="0" borderId="1" xfId="0" applyNumberFormat="1" applyFont="1" applyBorder="1" applyAlignment="1">
      <alignment horizontal="center" vertical="center"/>
    </xf>
    <xf numFmtId="186" fontId="2" fillId="0" borderId="7" xfId="0" applyFont="1" applyBorder="1" applyAlignment="1">
      <alignment vertical="center" wrapText="1"/>
    </xf>
    <xf numFmtId="49" fontId="2" fillId="0" borderId="0" xfId="0" applyNumberFormat="1" applyFont="1" applyAlignment="1">
      <alignment horizontal="center" vertical="center"/>
    </xf>
    <xf numFmtId="186" fontId="2" fillId="0" borderId="0" xfId="198" applyFont="1" applyFill="1" applyAlignment="1">
      <alignment vertical="center"/>
    </xf>
    <xf numFmtId="186" fontId="3" fillId="0" borderId="0" xfId="198" applyFont="1" applyFill="1" applyAlignment="1">
      <alignment vertical="center"/>
    </xf>
    <xf numFmtId="43" fontId="2" fillId="0" borderId="2" xfId="198" applyNumberFormat="1" applyFont="1" applyFill="1" applyBorder="1" applyAlignment="1">
      <alignment horizontal="right" vertical="center" wrapText="1"/>
    </xf>
    <xf numFmtId="182" fontId="2" fillId="0" borderId="1" xfId="0" applyNumberFormat="1" applyFont="1" applyBorder="1" applyAlignment="1">
      <alignment vertical="center"/>
    </xf>
    <xf numFmtId="186" fontId="2" fillId="0" borderId="1" xfId="0" applyFont="1" applyFill="1" applyBorder="1" applyAlignment="1">
      <alignment vertical="center"/>
    </xf>
    <xf numFmtId="49" fontId="2" fillId="0" borderId="1" xfId="0" applyNumberFormat="1" applyFont="1" applyFill="1" applyBorder="1" applyAlignment="1">
      <alignment horizontal="left" vertical="center"/>
    </xf>
    <xf numFmtId="43" fontId="2" fillId="0" borderId="8" xfId="0" applyNumberFormat="1" applyFont="1" applyFill="1" applyBorder="1" applyAlignment="1">
      <alignment horizontal="right" vertical="center"/>
    </xf>
    <xf numFmtId="186" fontId="2" fillId="0" borderId="0" xfId="0" applyFont="1"/>
    <xf numFmtId="186" fontId="7" fillId="0" borderId="0" xfId="0" applyFont="1"/>
    <xf numFmtId="186" fontId="4" fillId="0" borderId="0" xfId="0" applyFont="1" applyAlignment="1">
      <alignment horizontal="center" vertical="center" wrapText="1"/>
    </xf>
    <xf numFmtId="186" fontId="2" fillId="0" borderId="1" xfId="0" applyFont="1" applyBorder="1" applyAlignment="1">
      <alignment horizontal="left" shrinkToFit="1"/>
    </xf>
    <xf numFmtId="186" fontId="2" fillId="0" borderId="1" xfId="0" applyFont="1" applyBorder="1" applyAlignment="1">
      <alignment shrinkToFit="1"/>
    </xf>
    <xf numFmtId="211" fontId="2" fillId="0" borderId="1" xfId="0" applyNumberFormat="1" applyFont="1" applyBorder="1" applyAlignment="1">
      <alignment shrinkToFit="1"/>
    </xf>
    <xf numFmtId="49" fontId="2" fillId="0" borderId="1" xfId="0" applyNumberFormat="1" applyFont="1" applyBorder="1" applyAlignment="1">
      <alignment shrinkToFit="1"/>
    </xf>
    <xf numFmtId="186" fontId="2" fillId="0" borderId="1" xfId="0" applyFont="1" applyBorder="1" applyAlignment="1">
      <alignment horizontal="center" shrinkToFit="1"/>
    </xf>
    <xf numFmtId="4" fontId="2" fillId="0" borderId="1" xfId="0" applyNumberFormat="1" applyFont="1" applyBorder="1" applyAlignment="1">
      <alignment shrinkToFit="1"/>
    </xf>
    <xf numFmtId="43" fontId="2" fillId="0" borderId="1" xfId="10" applyFont="1" applyBorder="1" applyAlignment="1">
      <alignment shrinkToFit="1"/>
    </xf>
    <xf numFmtId="49" fontId="2" fillId="0" borderId="0" xfId="0" applyNumberFormat="1" applyFont="1"/>
    <xf numFmtId="186" fontId="2" fillId="0" borderId="0" xfId="0" applyFont="1" applyAlignment="1">
      <alignment horizontal="left" vertical="center"/>
    </xf>
    <xf numFmtId="4" fontId="2" fillId="0" borderId="0" xfId="0" applyNumberFormat="1" applyFont="1" applyAlignment="1">
      <alignment vertical="center"/>
    </xf>
    <xf numFmtId="186" fontId="2" fillId="0" borderId="1" xfId="0" applyFont="1" applyBorder="1" applyAlignment="1" applyProtection="1">
      <alignment horizontal="center" vertical="center"/>
      <protection locked="0"/>
    </xf>
    <xf numFmtId="49" fontId="2" fillId="0" borderId="1" xfId="0" applyNumberFormat="1" applyFont="1" applyBorder="1" applyAlignment="1" applyProtection="1">
      <alignment vertical="center"/>
      <protection locked="0"/>
    </xf>
    <xf numFmtId="4" fontId="2" fillId="0" borderId="1" xfId="0" applyNumberFormat="1" applyFont="1" applyBorder="1" applyAlignment="1" applyProtection="1">
      <alignment vertical="center"/>
      <protection locked="0"/>
    </xf>
    <xf numFmtId="4" fontId="2" fillId="0" borderId="1" xfId="0" applyNumberFormat="1" applyFont="1" applyBorder="1" applyAlignment="1" applyProtection="1">
      <alignment horizontal="center" vertical="center"/>
      <protection locked="0"/>
    </xf>
    <xf numFmtId="186" fontId="7" fillId="0" borderId="1" xfId="0" applyFont="1" applyBorder="1"/>
    <xf numFmtId="43" fontId="2" fillId="0" borderId="1" xfId="10" applyFont="1" applyBorder="1" applyAlignment="1" applyProtection="1">
      <alignment vertical="center"/>
      <protection locked="0"/>
    </xf>
    <xf numFmtId="186" fontId="16" fillId="0" borderId="0" xfId="0" applyFont="1" applyAlignment="1">
      <alignment vertical="center"/>
    </xf>
    <xf numFmtId="186" fontId="17" fillId="0" borderId="0" xfId="0" applyFont="1" applyAlignment="1">
      <alignment vertical="center"/>
    </xf>
    <xf numFmtId="186" fontId="1" fillId="0" borderId="0" xfId="0" applyFont="1" applyAlignment="1" applyProtection="1">
      <alignment vertical="center"/>
    </xf>
    <xf numFmtId="186" fontId="2" fillId="0" borderId="0" xfId="0" applyFont="1" applyAlignment="1" applyProtection="1">
      <alignment vertical="center"/>
    </xf>
    <xf numFmtId="186" fontId="2" fillId="0" borderId="0" xfId="0" applyFont="1" applyAlignment="1" applyProtection="1">
      <alignment horizontal="center" vertical="center"/>
    </xf>
    <xf numFmtId="186" fontId="3" fillId="0" borderId="0" xfId="0" applyFont="1" applyAlignment="1" applyProtection="1">
      <alignment vertical="center"/>
    </xf>
    <xf numFmtId="186" fontId="1" fillId="0" borderId="0" xfId="0" applyFont="1" applyAlignment="1" applyProtection="1">
      <alignment horizontal="center" vertical="center" wrapText="1"/>
    </xf>
    <xf numFmtId="183" fontId="2" fillId="0" borderId="0" xfId="0" applyNumberFormat="1" applyFont="1" applyAlignment="1" applyProtection="1">
      <alignment horizontal="center" vertical="center"/>
    </xf>
    <xf numFmtId="186" fontId="2" fillId="0" borderId="0" xfId="0" applyNumberFormat="1" applyFont="1" applyAlignment="1" applyProtection="1">
      <alignment horizontal="center" vertical="center"/>
    </xf>
    <xf numFmtId="183" fontId="2" fillId="0" borderId="0" xfId="0" applyNumberFormat="1" applyFont="1" applyAlignment="1" applyProtection="1">
      <alignment vertical="center"/>
    </xf>
    <xf numFmtId="186" fontId="2" fillId="0" borderId="0" xfId="0" applyFont="1" applyAlignment="1" applyProtection="1">
      <alignment horizontal="right" vertical="center"/>
    </xf>
    <xf numFmtId="186" fontId="2" fillId="0" borderId="1" xfId="0" applyFont="1" applyBorder="1" applyAlignment="1" applyProtection="1">
      <alignment horizontal="center" vertical="center"/>
    </xf>
    <xf numFmtId="186" fontId="2" fillId="0" borderId="1" xfId="0" applyFont="1" applyBorder="1" applyAlignment="1" applyProtection="1">
      <alignment horizontal="left" vertical="center"/>
    </xf>
    <xf numFmtId="43" fontId="2" fillId="0" borderId="1" xfId="0" applyNumberFormat="1" applyFont="1" applyBorder="1" applyAlignment="1" applyProtection="1">
      <alignment horizontal="right" vertical="center"/>
    </xf>
    <xf numFmtId="186" fontId="2" fillId="0" borderId="1" xfId="0" applyFont="1" applyBorder="1" applyAlignment="1" applyProtection="1">
      <alignment vertical="center"/>
    </xf>
    <xf numFmtId="43" fontId="2" fillId="0" borderId="2" xfId="0" applyNumberFormat="1" applyFont="1" applyBorder="1" applyAlignment="1" applyProtection="1">
      <alignment horizontal="right" vertical="center"/>
    </xf>
    <xf numFmtId="186" fontId="2" fillId="0" borderId="2" xfId="0" applyFont="1" applyBorder="1" applyAlignment="1" applyProtection="1">
      <alignment horizontal="center" vertical="center"/>
    </xf>
    <xf numFmtId="186" fontId="2" fillId="0" borderId="3" xfId="0" applyFont="1" applyBorder="1" applyAlignment="1" applyProtection="1">
      <alignment horizontal="center" vertical="center"/>
    </xf>
    <xf numFmtId="49" fontId="2" fillId="0" borderId="0" xfId="0" applyNumberFormat="1" applyFont="1" applyAlignment="1" applyProtection="1">
      <alignment vertical="center"/>
    </xf>
    <xf numFmtId="186" fontId="9" fillId="0" borderId="0" xfId="0" applyFont="1" applyBorder="1" applyAlignment="1">
      <alignment horizontal="left" vertical="center"/>
    </xf>
    <xf numFmtId="186" fontId="9" fillId="0" borderId="0" xfId="0" applyFont="1" applyBorder="1" applyAlignment="1">
      <alignment horizontal="right" vertical="center"/>
    </xf>
    <xf numFmtId="186" fontId="9" fillId="0" borderId="1" xfId="0" applyFont="1" applyBorder="1" applyAlignment="1">
      <alignment horizontal="center" vertical="center"/>
    </xf>
    <xf numFmtId="186" fontId="9" fillId="0" borderId="4" xfId="0" applyFont="1" applyBorder="1" applyAlignment="1">
      <alignment horizontal="center" vertical="center"/>
    </xf>
    <xf numFmtId="186" fontId="9" fillId="0" borderId="5" xfId="0" applyFont="1" applyBorder="1" applyAlignment="1">
      <alignment horizontal="center" vertical="center"/>
    </xf>
    <xf numFmtId="186" fontId="9" fillId="0" borderId="6" xfId="0" applyFont="1" applyBorder="1" applyAlignment="1">
      <alignment horizontal="center" vertical="center"/>
    </xf>
    <xf numFmtId="186" fontId="9" fillId="0" borderId="2" xfId="0" applyFont="1" applyBorder="1" applyAlignment="1">
      <alignment horizontal="center" vertical="center"/>
    </xf>
    <xf numFmtId="186" fontId="9" fillId="0" borderId="9" xfId="0" applyFont="1" applyBorder="1" applyAlignment="1">
      <alignment horizontal="center" vertical="center"/>
    </xf>
    <xf numFmtId="186" fontId="9" fillId="0" borderId="3" xfId="0" applyFont="1" applyBorder="1" applyAlignment="1">
      <alignment horizontal="center" vertical="center"/>
    </xf>
    <xf numFmtId="186" fontId="9" fillId="0" borderId="2" xfId="0" applyFont="1" applyBorder="1" applyAlignment="1">
      <alignment horizontal="left" vertical="center"/>
    </xf>
    <xf numFmtId="186" fontId="9" fillId="0" borderId="9" xfId="0" applyFont="1" applyBorder="1" applyAlignment="1">
      <alignment horizontal="left" vertical="center"/>
    </xf>
    <xf numFmtId="186" fontId="9" fillId="0" borderId="3" xfId="0" applyFont="1" applyBorder="1" applyAlignment="1">
      <alignment horizontal="left" vertical="center"/>
    </xf>
    <xf numFmtId="186" fontId="3" fillId="0" borderId="0" xfId="0" applyFont="1" applyAlignment="1"/>
    <xf numFmtId="186" fontId="2" fillId="0" borderId="0" xfId="0" applyFont="1" applyFill="1" applyAlignment="1">
      <alignment horizontal="right" vertical="center"/>
    </xf>
    <xf numFmtId="186" fontId="18" fillId="0" borderId="0" xfId="20" applyFont="1" applyAlignment="1">
      <alignment horizontal="center" vertical="center"/>
    </xf>
    <xf numFmtId="0" fontId="2" fillId="0" borderId="1" xfId="0" applyNumberFormat="1" applyFont="1" applyBorder="1" applyAlignment="1">
      <alignment horizontal="center" vertical="center"/>
    </xf>
    <xf numFmtId="186" fontId="2" fillId="6" borderId="1" xfId="0" applyFont="1" applyFill="1" applyBorder="1" applyAlignment="1">
      <alignment horizontal="center" vertical="center"/>
    </xf>
    <xf numFmtId="0" fontId="5" fillId="0" borderId="1" xfId="0" applyNumberFormat="1" applyFont="1" applyBorder="1" applyAlignment="1">
      <alignment horizontal="center" vertical="center"/>
    </xf>
    <xf numFmtId="186" fontId="19" fillId="0" borderId="1" xfId="12" applyFont="1" applyBorder="1" applyAlignment="1" applyProtection="1">
      <alignment horizontal="left" vertical="center"/>
    </xf>
    <xf numFmtId="43" fontId="5" fillId="0" borderId="1" xfId="0" applyNumberFormat="1" applyFont="1" applyBorder="1" applyAlignment="1">
      <alignment horizontal="right" vertical="center"/>
    </xf>
    <xf numFmtId="43" fontId="5" fillId="0" borderId="1" xfId="0" applyNumberFormat="1" applyFont="1" applyFill="1" applyBorder="1" applyAlignment="1">
      <alignment horizontal="right" vertical="center"/>
    </xf>
    <xf numFmtId="43" fontId="5" fillId="6" borderId="3" xfId="0" applyNumberFormat="1" applyFont="1" applyFill="1" applyBorder="1" applyAlignment="1">
      <alignment horizontal="right" vertical="center"/>
    </xf>
    <xf numFmtId="43" fontId="2" fillId="6" borderId="3" xfId="0" applyNumberFormat="1" applyFont="1" applyFill="1" applyBorder="1" applyAlignment="1">
      <alignment horizontal="right" vertical="center"/>
    </xf>
    <xf numFmtId="186" fontId="19" fillId="0" borderId="1" xfId="0" applyFont="1" applyBorder="1" applyAlignment="1">
      <alignment horizontal="left" vertical="center"/>
    </xf>
    <xf numFmtId="0" fontId="13" fillId="0" borderId="0" xfId="0" applyNumberFormat="1" applyFont="1" applyAlignment="1"/>
    <xf numFmtId="186" fontId="10" fillId="0" borderId="0" xfId="0" applyFont="1" applyAlignment="1">
      <alignment vertical="center"/>
    </xf>
    <xf numFmtId="186" fontId="3" fillId="0" borderId="0" xfId="0" applyFont="1" applyFill="1" applyAlignment="1"/>
    <xf numFmtId="186" fontId="2" fillId="0" borderId="0" xfId="0" applyFont="1" applyAlignment="1">
      <alignment horizontal="right"/>
    </xf>
    <xf numFmtId="0" fontId="2" fillId="0" borderId="0" xfId="0" applyNumberFormat="1" applyFont="1" applyAlignment="1">
      <alignment horizontal="center" vertical="center"/>
    </xf>
    <xf numFmtId="186" fontId="19" fillId="0" borderId="1" xfId="0" applyFont="1" applyBorder="1" applyAlignment="1">
      <alignment horizontal="center" vertical="center"/>
    </xf>
    <xf numFmtId="186" fontId="5" fillId="0" borderId="1" xfId="0" applyFont="1" applyBorder="1" applyAlignment="1">
      <alignment horizontal="center" vertical="center"/>
    </xf>
    <xf numFmtId="181" fontId="2" fillId="0" borderId="2" xfId="145" applyNumberFormat="1" applyFont="1" applyFill="1" applyBorder="1" applyAlignment="1" applyProtection="1">
      <alignment vertical="center"/>
      <protection locked="0"/>
    </xf>
    <xf numFmtId="0" fontId="9" fillId="0" borderId="1" xfId="0" applyNumberFormat="1" applyFont="1" applyBorder="1" applyAlignment="1">
      <alignment horizontal="center" vertical="center"/>
    </xf>
    <xf numFmtId="0" fontId="9" fillId="0" borderId="1" xfId="0" applyNumberFormat="1" applyFont="1" applyFill="1" applyBorder="1" applyAlignment="1">
      <alignment horizontal="center" vertical="center"/>
    </xf>
    <xf numFmtId="186" fontId="5" fillId="7" borderId="1" xfId="12" applyFont="1" applyFill="1" applyBorder="1" applyAlignment="1" applyProtection="1">
      <alignment horizontal="center" vertical="center"/>
    </xf>
    <xf numFmtId="0" fontId="5" fillId="7" borderId="1" xfId="0" applyNumberFormat="1" applyFont="1" applyFill="1" applyBorder="1" applyAlignment="1">
      <alignment horizontal="center" vertical="center"/>
    </xf>
    <xf numFmtId="43" fontId="5" fillId="7" borderId="1" xfId="0" applyNumberFormat="1" applyFont="1" applyFill="1" applyBorder="1" applyAlignment="1">
      <alignment horizontal="right" vertical="center"/>
    </xf>
    <xf numFmtId="186" fontId="2" fillId="0" borderId="1" xfId="12" applyFont="1" applyBorder="1" applyAlignment="1" applyProtection="1">
      <alignment vertical="center"/>
    </xf>
    <xf numFmtId="0" fontId="2" fillId="7" borderId="1" xfId="0" applyNumberFormat="1" applyFont="1" applyFill="1" applyBorder="1" applyAlignment="1">
      <alignment horizontal="center" vertical="center"/>
    </xf>
    <xf numFmtId="0" fontId="2" fillId="0" borderId="0" xfId="165" applyNumberFormat="1" applyFont="1"/>
    <xf numFmtId="186" fontId="2" fillId="0" borderId="0" xfId="165" applyFont="1"/>
    <xf numFmtId="186" fontId="2" fillId="0" borderId="0" xfId="196" applyFont="1" applyAlignment="1">
      <alignment vertical="center"/>
    </xf>
    <xf numFmtId="186" fontId="2" fillId="0" borderId="1" xfId="0" applyFont="1" applyBorder="1" applyAlignment="1">
      <alignment horizontal="right"/>
    </xf>
    <xf numFmtId="181" fontId="20" fillId="0" borderId="0" xfId="180" applyNumberFormat="1" applyFont="1" applyFill="1" applyAlignment="1" applyProtection="1">
      <alignment horizontal="left" vertical="center"/>
      <protection locked="0"/>
    </xf>
    <xf numFmtId="181" fontId="5" fillId="0" borderId="0" xfId="180" applyNumberFormat="1" applyFont="1" applyFill="1" applyAlignment="1" applyProtection="1">
      <alignment horizontal="center" vertical="center"/>
      <protection locked="0"/>
    </xf>
    <xf numFmtId="186" fontId="21" fillId="0" borderId="0" xfId="0" applyFont="1" applyFill="1" applyAlignment="1">
      <alignment vertical="center"/>
    </xf>
    <xf numFmtId="181" fontId="2" fillId="0" borderId="0" xfId="180" applyNumberFormat="1" applyFont="1" applyFill="1" applyAlignment="1" applyProtection="1">
      <alignment horizontal="center" vertical="center"/>
      <protection locked="0"/>
    </xf>
    <xf numFmtId="181" fontId="2" fillId="0" borderId="0" xfId="180" applyNumberFormat="1" applyFont="1" applyFill="1" applyAlignment="1" applyProtection="1">
      <alignment horizontal="left" vertical="center"/>
      <protection locked="0"/>
    </xf>
    <xf numFmtId="181" fontId="3" fillId="0" borderId="0" xfId="180" applyNumberFormat="1" applyFont="1" applyFill="1" applyAlignment="1" applyProtection="1">
      <alignment horizontal="left" vertical="center"/>
      <protection locked="0"/>
    </xf>
    <xf numFmtId="205" fontId="3" fillId="0" borderId="0" xfId="180" applyNumberFormat="1" applyFont="1" applyFill="1" applyAlignment="1" applyProtection="1">
      <alignment horizontal="left" vertical="center"/>
      <protection locked="0"/>
    </xf>
    <xf numFmtId="181" fontId="3" fillId="0" borderId="0" xfId="180" applyNumberFormat="1" applyFont="1" applyFill="1" applyAlignment="1" applyProtection="1">
      <alignment horizontal="right" vertical="center"/>
      <protection locked="0"/>
    </xf>
    <xf numFmtId="186" fontId="1" fillId="0" borderId="0" xfId="0" applyFont="1" applyFill="1" applyAlignment="1">
      <alignment horizontal="center" vertical="center" wrapText="1"/>
    </xf>
    <xf numFmtId="186" fontId="2" fillId="0" borderId="0" xfId="180" applyNumberFormat="1" applyFont="1" applyFill="1" applyBorder="1" applyAlignment="1" applyProtection="1">
      <alignment horizontal="center" vertical="center"/>
      <protection locked="0"/>
    </xf>
    <xf numFmtId="183" fontId="2" fillId="0" borderId="0" xfId="0" applyNumberFormat="1" applyFont="1" applyFill="1" applyAlignment="1">
      <alignment vertical="center"/>
    </xf>
    <xf numFmtId="186" fontId="21" fillId="0" borderId="0" xfId="0" applyFont="1" applyFill="1" applyAlignment="1">
      <alignment horizontal="center" vertical="center"/>
    </xf>
    <xf numFmtId="181" fontId="5" fillId="0" borderId="1" xfId="180" applyNumberFormat="1" applyFont="1" applyFill="1" applyBorder="1" applyAlignment="1" applyProtection="1">
      <alignment horizontal="center" vertical="center"/>
      <protection locked="0"/>
    </xf>
    <xf numFmtId="181" fontId="5" fillId="0" borderId="15" xfId="180" applyNumberFormat="1" applyFont="1" applyFill="1" applyBorder="1" applyAlignment="1" applyProtection="1">
      <alignment horizontal="center" vertical="center"/>
      <protection locked="0"/>
    </xf>
    <xf numFmtId="181" fontId="5" fillId="0" borderId="3" xfId="180" applyNumberFormat="1" applyFont="1" applyFill="1" applyBorder="1" applyAlignment="1" applyProtection="1">
      <alignment horizontal="center" vertical="center"/>
      <protection locked="0"/>
    </xf>
    <xf numFmtId="205" fontId="2" fillId="0" borderId="1" xfId="180" applyNumberFormat="1" applyFont="1" applyFill="1" applyBorder="1" applyAlignment="1" applyProtection="1">
      <alignment horizontal="center" vertical="center"/>
      <protection locked="0"/>
    </xf>
    <xf numFmtId="182" fontId="2" fillId="0" borderId="8" xfId="180" applyNumberFormat="1" applyFont="1" applyFill="1" applyBorder="1" applyAlignment="1" applyProtection="1">
      <alignment horizontal="right" vertical="center"/>
      <protection locked="0"/>
    </xf>
    <xf numFmtId="182" fontId="2" fillId="0" borderId="15" xfId="180" applyNumberFormat="1" applyFont="1" applyFill="1" applyBorder="1" applyAlignment="1" applyProtection="1">
      <alignment horizontal="left" vertical="center"/>
      <protection locked="0"/>
    </xf>
    <xf numFmtId="182" fontId="2" fillId="0" borderId="3" xfId="180" applyNumberFormat="1" applyFont="1" applyFill="1" applyBorder="1" applyAlignment="1" applyProtection="1">
      <alignment horizontal="left" vertical="center"/>
      <protection locked="0"/>
    </xf>
    <xf numFmtId="182" fontId="2" fillId="0" borderId="1" xfId="180" applyNumberFormat="1" applyFont="1" applyFill="1" applyBorder="1" applyAlignment="1" applyProtection="1">
      <alignment horizontal="right" vertical="center"/>
      <protection locked="0"/>
    </xf>
    <xf numFmtId="181" fontId="2" fillId="0" borderId="16" xfId="180" applyNumberFormat="1" applyFont="1" applyFill="1" applyBorder="1" applyAlignment="1" applyProtection="1">
      <alignment horizontal="left" vertical="center" indent="1"/>
      <protection locked="0"/>
    </xf>
    <xf numFmtId="182" fontId="2" fillId="0" borderId="1" xfId="178" applyNumberFormat="1" applyFont="1" applyFill="1" applyBorder="1" applyAlignment="1" applyProtection="1">
      <alignment horizontal="right" vertical="center"/>
      <protection locked="0"/>
    </xf>
    <xf numFmtId="182" fontId="2" fillId="0" borderId="1" xfId="178" applyNumberFormat="1" applyFont="1" applyFill="1" applyBorder="1" applyAlignment="1" applyProtection="1">
      <alignment horizontal="right" vertical="center" wrapText="1"/>
      <protection locked="0"/>
    </xf>
    <xf numFmtId="182" fontId="2" fillId="0" borderId="2" xfId="178" applyNumberFormat="1" applyFont="1" applyFill="1" applyBorder="1" applyAlignment="1" applyProtection="1">
      <alignment horizontal="right" vertical="center"/>
      <protection locked="0"/>
    </xf>
    <xf numFmtId="181" fontId="5" fillId="0" borderId="16" xfId="180" applyNumberFormat="1" applyFont="1" applyFill="1" applyBorder="1" applyAlignment="1" applyProtection="1">
      <alignment horizontal="center" vertical="center"/>
      <protection locked="0"/>
    </xf>
    <xf numFmtId="182" fontId="5" fillId="0" borderId="3" xfId="180" applyNumberFormat="1" applyFont="1" applyFill="1" applyBorder="1" applyAlignment="1" applyProtection="1">
      <alignment horizontal="center" vertical="center"/>
      <protection locked="0"/>
    </xf>
    <xf numFmtId="181" fontId="2" fillId="0" borderId="16" xfId="180" applyNumberFormat="1" applyFont="1" applyFill="1" applyBorder="1" applyAlignment="1" applyProtection="1">
      <alignment horizontal="left" vertical="center"/>
      <protection locked="0"/>
    </xf>
    <xf numFmtId="182" fontId="2" fillId="0" borderId="2" xfId="180" applyNumberFormat="1" applyFont="1" applyFill="1" applyBorder="1" applyAlignment="1" applyProtection="1">
      <alignment horizontal="left" vertical="center"/>
      <protection locked="0"/>
    </xf>
    <xf numFmtId="181" fontId="2" fillId="0" borderId="1" xfId="180" applyNumberFormat="1" applyFont="1" applyFill="1" applyBorder="1" applyAlignment="1" applyProtection="1">
      <alignment horizontal="left" vertical="center" indent="1"/>
      <protection locked="0"/>
    </xf>
    <xf numFmtId="182" fontId="5" fillId="0" borderId="1" xfId="180" applyNumberFormat="1" applyFont="1" applyFill="1" applyBorder="1" applyAlignment="1" applyProtection="1">
      <alignment horizontal="right" vertical="center"/>
      <protection locked="0"/>
    </xf>
    <xf numFmtId="181" fontId="2" fillId="0" borderId="1" xfId="180" applyNumberFormat="1" applyFont="1" applyFill="1" applyBorder="1" applyAlignment="1" applyProtection="1">
      <alignment horizontal="right" vertical="center"/>
      <protection locked="0"/>
    </xf>
    <xf numFmtId="181" fontId="2" fillId="0" borderId="9" xfId="180" applyNumberFormat="1" applyFont="1" applyFill="1" applyBorder="1" applyAlignment="1" applyProtection="1">
      <alignment horizontal="left" vertical="center" indent="1"/>
      <protection locked="0"/>
    </xf>
    <xf numFmtId="182" fontId="5" fillId="0" borderId="9" xfId="145" applyNumberFormat="1" applyFont="1" applyFill="1" applyBorder="1" applyAlignment="1" applyProtection="1">
      <alignment horizontal="center" vertical="center"/>
      <protection locked="0"/>
    </xf>
    <xf numFmtId="182" fontId="5" fillId="0" borderId="1" xfId="178" applyNumberFormat="1" applyFont="1" applyFill="1" applyBorder="1" applyAlignment="1" applyProtection="1">
      <alignment horizontal="right" vertical="center"/>
      <protection locked="0"/>
    </xf>
    <xf numFmtId="181" fontId="5" fillId="0" borderId="2" xfId="145" applyNumberFormat="1" applyFont="1" applyFill="1" applyBorder="1" applyAlignment="1" applyProtection="1">
      <alignment horizontal="center" vertical="center"/>
      <protection locked="0"/>
    </xf>
    <xf numFmtId="182" fontId="5" fillId="0" borderId="7" xfId="180" applyNumberFormat="1" applyFont="1" applyFill="1" applyBorder="1" applyAlignment="1" applyProtection="1">
      <alignment horizontal="right" vertical="center"/>
      <protection locked="0"/>
    </xf>
    <xf numFmtId="182" fontId="5" fillId="0" borderId="15" xfId="180" applyNumberFormat="1" applyFont="1" applyFill="1" applyBorder="1" applyAlignment="1" applyProtection="1">
      <alignment horizontal="left" vertical="center"/>
      <protection locked="0"/>
    </xf>
    <xf numFmtId="181" fontId="2" fillId="0" borderId="2" xfId="180" applyNumberFormat="1" applyFont="1" applyFill="1" applyBorder="1" applyAlignment="1" applyProtection="1">
      <alignment horizontal="left" vertical="center"/>
      <protection locked="0"/>
    </xf>
    <xf numFmtId="181" fontId="2" fillId="0" borderId="0" xfId="180" applyNumberFormat="1" applyFont="1" applyFill="1" applyBorder="1" applyAlignment="1" applyProtection="1">
      <alignment horizontal="left" vertical="center"/>
      <protection locked="0"/>
    </xf>
    <xf numFmtId="205" fontId="2" fillId="0" borderId="0" xfId="180" applyNumberFormat="1" applyFont="1" applyFill="1" applyAlignment="1" applyProtection="1">
      <alignment horizontal="left" vertical="center"/>
      <protection locked="0"/>
    </xf>
    <xf numFmtId="182" fontId="2" fillId="0" borderId="1" xfId="180" applyNumberFormat="1" applyFont="1" applyFill="1" applyBorder="1" applyAlignment="1" applyProtection="1">
      <alignment horizontal="left" vertical="center"/>
      <protection locked="0"/>
    </xf>
    <xf numFmtId="182" fontId="2" fillId="0" borderId="7" xfId="178" applyNumberFormat="1" applyFont="1" applyFill="1" applyBorder="1" applyAlignment="1" applyProtection="1">
      <alignment horizontal="right" vertical="center"/>
      <protection locked="0"/>
    </xf>
    <xf numFmtId="182" fontId="5" fillId="0" borderId="1" xfId="180" applyNumberFormat="1" applyFont="1" applyFill="1" applyBorder="1" applyAlignment="1" applyProtection="1">
      <alignment horizontal="left" vertical="center"/>
      <protection locked="0"/>
    </xf>
    <xf numFmtId="182" fontId="5" fillId="0" borderId="1" xfId="178" applyNumberFormat="1" applyFont="1" applyFill="1" applyBorder="1" applyAlignment="1" applyProtection="1">
      <alignment horizontal="left" vertical="center"/>
      <protection locked="0"/>
    </xf>
    <xf numFmtId="186" fontId="7" fillId="0" borderId="0" xfId="0" applyFont="1" applyFill="1" applyAlignment="1" applyProtection="1">
      <alignment vertical="center"/>
    </xf>
    <xf numFmtId="186" fontId="22" fillId="0" borderId="0" xfId="0" applyFont="1" applyFill="1" applyAlignment="1" applyProtection="1">
      <alignment vertical="center"/>
    </xf>
    <xf numFmtId="186" fontId="0" fillId="0" borderId="0" xfId="0" applyFont="1" applyFill="1" applyAlignment="1" applyProtection="1">
      <alignment vertical="center"/>
    </xf>
    <xf numFmtId="186" fontId="23" fillId="0" borderId="17" xfId="82" applyFont="1" applyFill="1" applyBorder="1" applyAlignment="1" applyProtection="1">
      <alignment horizontal="center" vertical="center"/>
    </xf>
    <xf numFmtId="186" fontId="23" fillId="0" borderId="18" xfId="82" applyFont="1" applyFill="1" applyBorder="1" applyAlignment="1" applyProtection="1">
      <alignment horizontal="center" vertical="center"/>
    </xf>
    <xf numFmtId="186" fontId="24" fillId="0" borderId="19" xfId="82" applyFont="1" applyFill="1" applyBorder="1" applyAlignment="1" applyProtection="1">
      <alignment horizontal="center" vertical="center"/>
    </xf>
    <xf numFmtId="186" fontId="24" fillId="0" borderId="0" xfId="82" applyFont="1" applyFill="1" applyBorder="1" applyAlignment="1" applyProtection="1">
      <alignment horizontal="center" vertical="center"/>
    </xf>
    <xf numFmtId="186" fontId="25" fillId="0" borderId="19" xfId="82" applyFont="1" applyFill="1" applyBorder="1" applyAlignment="1" applyProtection="1">
      <alignment horizontal="center" vertical="center"/>
    </xf>
    <xf numFmtId="186" fontId="26" fillId="8" borderId="0" xfId="82" applyFont="1" applyFill="1" applyBorder="1" applyAlignment="1" applyProtection="1">
      <alignment vertical="center"/>
    </xf>
    <xf numFmtId="49" fontId="22" fillId="0" borderId="1" xfId="82" applyNumberFormat="1" applyFont="1" applyFill="1" applyBorder="1" applyAlignment="1" applyProtection="1">
      <alignment horizontal="left" vertical="center"/>
    </xf>
    <xf numFmtId="49" fontId="22" fillId="0" borderId="1" xfId="82" applyNumberFormat="1" applyFont="1" applyFill="1" applyBorder="1" applyAlignment="1" applyProtection="1">
      <alignment horizontal="left" vertical="center"/>
      <protection locked="0"/>
    </xf>
    <xf numFmtId="49" fontId="22" fillId="0" borderId="1" xfId="82" applyNumberFormat="1" applyFont="1" applyFill="1" applyBorder="1" applyAlignment="1" applyProtection="1">
      <alignment vertical="center"/>
    </xf>
    <xf numFmtId="49" fontId="22" fillId="0" borderId="1" xfId="82" applyNumberFormat="1" applyFont="1" applyFill="1" applyBorder="1" applyAlignment="1" applyProtection="1">
      <alignment horizontal="center" vertical="center"/>
      <protection locked="0"/>
    </xf>
    <xf numFmtId="49" fontId="22" fillId="0" borderId="1" xfId="82" applyNumberFormat="1" applyFont="1" applyFill="1" applyBorder="1" applyAlignment="1" applyProtection="1">
      <alignment horizontal="center" vertical="center"/>
    </xf>
    <xf numFmtId="49" fontId="22" fillId="0" borderId="2" xfId="82" applyNumberFormat="1" applyFont="1" applyFill="1" applyBorder="1" applyAlignment="1" applyProtection="1">
      <alignment horizontal="left" vertical="center"/>
    </xf>
    <xf numFmtId="49" fontId="22" fillId="0" borderId="9" xfId="82" applyNumberFormat="1" applyFont="1" applyFill="1" applyBorder="1" applyAlignment="1" applyProtection="1">
      <alignment horizontal="left" vertical="center"/>
    </xf>
    <xf numFmtId="49" fontId="22" fillId="0" borderId="3" xfId="82" applyNumberFormat="1" applyFont="1" applyFill="1" applyBorder="1" applyAlignment="1" applyProtection="1">
      <alignment horizontal="left" vertical="center"/>
    </xf>
    <xf numFmtId="49" fontId="22" fillId="0" borderId="2" xfId="82" applyNumberFormat="1" applyFont="1" applyFill="1" applyBorder="1" applyAlignment="1" applyProtection="1">
      <alignment horizontal="center" vertical="center"/>
    </xf>
    <xf numFmtId="49" fontId="22" fillId="0" borderId="9" xfId="82" applyNumberFormat="1" applyFont="1" applyFill="1" applyBorder="1" applyAlignment="1" applyProtection="1">
      <alignment horizontal="center" vertical="center"/>
    </xf>
    <xf numFmtId="49" fontId="22" fillId="0" borderId="3" xfId="82" applyNumberFormat="1" applyFont="1" applyFill="1" applyBorder="1" applyAlignment="1" applyProtection="1">
      <alignment horizontal="center" vertical="center"/>
    </xf>
    <xf numFmtId="186" fontId="27" fillId="0" borderId="2" xfId="82" applyFont="1" applyFill="1" applyBorder="1" applyAlignment="1" applyProtection="1">
      <alignment horizontal="center" vertical="center"/>
    </xf>
    <xf numFmtId="186" fontId="27" fillId="0" borderId="9" xfId="82" applyFont="1" applyFill="1" applyBorder="1" applyAlignment="1" applyProtection="1">
      <alignment horizontal="center" vertical="center"/>
    </xf>
    <xf numFmtId="186" fontId="0" fillId="0" borderId="0" xfId="0" applyFont="1" applyFill="1" applyBorder="1" applyAlignment="1" applyProtection="1">
      <alignment vertical="center"/>
    </xf>
    <xf numFmtId="186" fontId="27" fillId="0" borderId="3" xfId="82" applyFont="1" applyFill="1" applyBorder="1" applyAlignment="1" applyProtection="1">
      <alignment horizontal="center" vertical="center"/>
    </xf>
  </cellXfs>
  <cellStyles count="215">
    <cellStyle name="常规" xfId="0" builtinId="0"/>
    <cellStyle name="货币[0]" xfId="1" builtinId="7"/>
    <cellStyle name="20% - 强调文字颜色 3" xfId="2" builtinId="38"/>
    <cellStyle name="输入" xfId="3" builtinId="20"/>
    <cellStyle name="货币" xfId="4" builtinId="4"/>
    <cellStyle name="Normalny_Arkusz1" xfId="5"/>
    <cellStyle name="args.style" xfId="6"/>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60% - 强调文字颜色 2" xfId="16" builtinId="36"/>
    <cellStyle name="Entered" xfId="17"/>
    <cellStyle name="标题 4" xfId="18" builtinId="19"/>
    <cellStyle name="警告文本" xfId="19" builtinId="11"/>
    <cellStyle name="_ET_STYLE_NoName_00_" xfId="20"/>
    <cellStyle name="标题" xfId="21" builtinId="15"/>
    <cellStyle name="解释性文本" xfId="22" builtinId="53"/>
    <cellStyle name="标题 1" xfId="23" builtinId="16"/>
    <cellStyle name="一般_NEGS" xfId="24"/>
    <cellStyle name="InputArea" xfId="25"/>
    <cellStyle name="_ET_STYLE_NoName_00_ 2" xfId="26"/>
    <cellStyle name="标题 2" xfId="27" builtinId="17"/>
    <cellStyle name="0,0_x000d__x000a_NA_x000d__x000a_" xfId="28"/>
    <cellStyle name="60% - 强调文字颜色 1" xfId="29" builtinId="32"/>
    <cellStyle name="标题 3" xfId="30" builtinId="18"/>
    <cellStyle name="??_0N-HANDLING " xfId="31"/>
    <cellStyle name="60% - 强调文字颜色 4" xfId="32" builtinId="44"/>
    <cellStyle name="输出" xfId="33" builtinId="21"/>
    <cellStyle name="霓付 [0]_97MBO" xfId="34"/>
    <cellStyle name="@_text" xfId="35"/>
    <cellStyle name="_KPMG original version_(中企华)审计评估联合申报明细表.V1" xfId="36"/>
    <cellStyle name="计算" xfId="37" builtinId="22"/>
    <cellStyle name="?? 2" xfId="38"/>
    <cellStyle name="检查单元格" xfId="39" builtinId="23"/>
    <cellStyle name="强调文字颜色 2" xfId="40" builtinId="33"/>
    <cellStyle name="_long term loan - others 300504" xfId="41"/>
    <cellStyle name="20% - 强调文字颜色 6" xfId="42" builtinId="50"/>
    <cellStyle name="链接单元格" xfId="43" builtinId="24"/>
    <cellStyle name="汇总" xfId="44" builtinId="25"/>
    <cellStyle name="好" xfId="45" builtinId="26"/>
    <cellStyle name="适中" xfId="46" builtinId="28"/>
    <cellStyle name="20% - 强调文字颜色 5" xfId="47" builtinId="46"/>
    <cellStyle name="强调文字颜色 1" xfId="48" builtinId="29"/>
    <cellStyle name="20% - 强调文字颜色 1" xfId="49" builtinId="30"/>
    <cellStyle name="40% - 强调文字颜色 1" xfId="50" builtinId="31"/>
    <cellStyle name="20% - 强调文字颜色 2" xfId="51" builtinId="34"/>
    <cellStyle name="40% - 强调文字颜色 2" xfId="52" builtinId="35"/>
    <cellStyle name="强调文字颜色 3" xfId="53" builtinId="37"/>
    <cellStyle name="千位分隔[0] 2" xfId="54"/>
    <cellStyle name="PSChar" xfId="55"/>
    <cellStyle name="强调文字颜色 4" xfId="56" builtinId="41"/>
    <cellStyle name="_Part III.200406.Loan and Liabilities details.(Site Name)_Shenhua PBC package 050530" xfId="57"/>
    <cellStyle name="20% - 强调文字颜色 4" xfId="58" builtinId="42"/>
    <cellStyle name="40% - 强调文字颜色 4" xfId="59" builtinId="43"/>
    <cellStyle name="强调文字颜色 5" xfId="60" builtinId="45"/>
    <cellStyle name="40% - 强调文字颜色 5" xfId="61" builtinId="47"/>
    <cellStyle name="60% - 强调文字颜色 5" xfId="62" builtinId="48"/>
    <cellStyle name="强调文字颜色 6" xfId="63" builtinId="49"/>
    <cellStyle name="千位_ 应交税金审定表" xfId="64"/>
    <cellStyle name="40% - 强调文字颜色 6" xfId="65" builtinId="51"/>
    <cellStyle name="60% - 强调文字颜色 6" xfId="66" builtinId="52"/>
    <cellStyle name="Œ…‹æØ‚è_Region Orders (2)" xfId="67"/>
    <cellStyle name="?? [0] 2" xfId="68"/>
    <cellStyle name="_KPMG original version_附件1：审计评估联合申报明细表" xfId="69"/>
    <cellStyle name="??" xfId="70"/>
    <cellStyle name="?? [0]" xfId="71"/>
    <cellStyle name="_CBRE明细表" xfId="72"/>
    <cellStyle name="_(中企华)审计评估联合申报明细表.V1" xfId="73"/>
    <cellStyle name="Model" xfId="74"/>
    <cellStyle name="Column$Headings" xfId="75"/>
    <cellStyle name="_CBRE明细表 2" xfId="76"/>
    <cellStyle name="_KPMG original version" xfId="77"/>
    <cellStyle name="_long term loan - others 300504_(中企华)审计评估联合申报明细表.V1" xfId="78"/>
    <cellStyle name="_long term loan - others 300504_KPMG original version" xfId="79"/>
    <cellStyle name="_long term loan - others 300504_KPMG original version_(中企华)审计评估联合申报明细表.V1" xfId="80"/>
    <cellStyle name="_long term loan - others 300504_KPMG original version_附件1：审计评估联合申报明细表" xfId="81"/>
    <cellStyle name="常规_评估明细表（申报）" xfId="82"/>
    <cellStyle name="_long term loan - others 300504_Shenhua PBC package 050530" xfId="83"/>
    <cellStyle name="_long term loan - others 300504_Shenhua PBC package 050530_(中企华)审计评估联合申报明细表.V1" xfId="84"/>
    <cellStyle name="{Thousand}" xfId="85"/>
    <cellStyle name="_long term loan - others 300504_Shenhua PBC package 050530_附件1：审计评估联合申报明细表" xfId="86"/>
    <cellStyle name="_long term loan - others 300504_附件1：审计评估联合申报明细表" xfId="87"/>
    <cellStyle name="_long term loan - others 300504_审计调查表.V3" xfId="88"/>
    <cellStyle name="_Part III.200406.Loan and Liabilities details.(Site Name)" xfId="89"/>
    <cellStyle name="_Part III.200406.Loan and Liabilities details.(Site Name)_(中企华)审计评估联合申报明细表.V1" xfId="90"/>
    <cellStyle name="_Part III.200406.Loan and Liabilities details.(Site Name)_KPMG original version" xfId="91"/>
    <cellStyle name="_Part III.200406.Loan and Liabilities details.(Site Name)_KPMG original version_(中企华)审计评估联合申报明细表.V1" xfId="92"/>
    <cellStyle name="_Part III.200406.Loan and Liabilities details.(Site Name)_KPMG original version_附件1：审计评估联合申报明细表" xfId="93"/>
    <cellStyle name="_Part III.200406.Loan and Liabilities details.(Site Name)_Shenhua PBC package 050530_(中企华)审计评估联合申报明细表.V1" xfId="94"/>
    <cellStyle name="entry box" xfId="95"/>
    <cellStyle name="_Part III.200406.Loan and Liabilities details.(Site Name)_Shenhua PBC package 050530_附件1：审计评估联合申报明细表" xfId="96"/>
    <cellStyle name="_Part III.200406.Loan and Liabilities details.(Site Name)_附件1：审计评估联合申报明细表" xfId="97"/>
    <cellStyle name="千位分隔 2" xfId="98"/>
    <cellStyle name="_Part III.200406.Loan and Liabilities details.(Site Name)_审计调查表.V3" xfId="99"/>
    <cellStyle name="_Shenhua PBC package 050530" xfId="100"/>
    <cellStyle name="_Shenhua PBC package 050530_(中企华)审计评估联合申报明细表.V1" xfId="101"/>
    <cellStyle name="_Shenhua PBC package 050530_附件1：审计评估联合申报明细表" xfId="102"/>
    <cellStyle name="_房屋建筑评估申报表" xfId="103"/>
    <cellStyle name="_附件1：审计评估联合申报明细表" xfId="104"/>
    <cellStyle name="_审计调查表.V3" xfId="105"/>
    <cellStyle name="_文函专递0211-施工企业调查表（附件）" xfId="106"/>
    <cellStyle name="{Comma [0]}" xfId="107"/>
    <cellStyle name="{Comma}" xfId="108"/>
    <cellStyle name="{Date}" xfId="109"/>
    <cellStyle name="钎霖_laroux" xfId="110"/>
    <cellStyle name="per.style" xfId="111"/>
    <cellStyle name="{Thousand [0]}" xfId="112"/>
    <cellStyle name="{Month}" xfId="113"/>
    <cellStyle name="{Percent}" xfId="114"/>
    <cellStyle name="{Z'0000(1 dec)}" xfId="115"/>
    <cellStyle name="{Z'0000(4 dec)}" xfId="116"/>
    <cellStyle name="Grey" xfId="117"/>
    <cellStyle name="Column_Title" xfId="118"/>
    <cellStyle name="0,0_x000d__x000a_NA_x000d__x000a_ 2" xfId="119"/>
    <cellStyle name="3232" xfId="120"/>
    <cellStyle name="Calc Currency (0)" xfId="121"/>
    <cellStyle name="烹拳 [0]_97MBO" xfId="122"/>
    <cellStyle name="Calc Currency (0) 2" xfId="123"/>
    <cellStyle name="Comma  - Style3" xfId="124"/>
    <cellStyle name="category" xfId="125"/>
    <cellStyle name="Column Headings" xfId="126"/>
    <cellStyle name="Column$Headings 2" xfId="127"/>
    <cellStyle name="Comma  - Style1" xfId="128"/>
    <cellStyle name="Milliers_!!!GO" xfId="129"/>
    <cellStyle name="Comma  - Style2" xfId="130"/>
    <cellStyle name="Comma  - Style4" xfId="131"/>
    <cellStyle name="Comma  - Style5" xfId="132"/>
    <cellStyle name="Comma  - Style6" xfId="133"/>
    <cellStyle name="Comma  - Style7" xfId="134"/>
    <cellStyle name="Comma  - Style8" xfId="135"/>
    <cellStyle name="Comma [0]_laroux" xfId="136"/>
    <cellStyle name="Comma_02(2003.12.31 PBC package.040304)" xfId="137"/>
    <cellStyle name="comma-d" xfId="138"/>
    <cellStyle name="Copied" xfId="139"/>
    <cellStyle name="COST1" xfId="140"/>
    <cellStyle name="Monétaire_!!!GO" xfId="141"/>
    <cellStyle name="Currency [0]_353HHC" xfId="142"/>
    <cellStyle name="Currency_353HHC" xfId="143"/>
    <cellStyle name="Date" xfId="144"/>
    <cellStyle name="常规_基本情况" xfId="145"/>
    <cellStyle name="Euro" xfId="146"/>
    <cellStyle name="Input Cells 2" xfId="147"/>
    <cellStyle name="e鯪9Y_x000b_" xfId="148"/>
    <cellStyle name="Format Number Column" xfId="149"/>
    <cellStyle name="千位分隔 2 2" xfId="150"/>
    <cellStyle name="gcd" xfId="151"/>
    <cellStyle name="千分位_ 白土" xfId="152"/>
    <cellStyle name="HEADER" xfId="153"/>
    <cellStyle name="常规_评估空白套表1" xfId="154"/>
    <cellStyle name="Header1" xfId="155"/>
    <cellStyle name="Header2" xfId="156"/>
    <cellStyle name="Input [yellow]" xfId="157"/>
    <cellStyle name="Input Cells" xfId="158"/>
    <cellStyle name="KPMG Heading 1" xfId="159"/>
    <cellStyle name="KPMG Heading 2" xfId="160"/>
    <cellStyle name="KPMG Heading 3" xfId="161"/>
    <cellStyle name="KPMG Heading 4" xfId="162"/>
    <cellStyle name="KPMG Normal" xfId="163"/>
    <cellStyle name="KPMG Normal Text" xfId="164"/>
    <cellStyle name="常规 2" xfId="165"/>
    <cellStyle name="Lines Fill" xfId="166"/>
    <cellStyle name="常规 2 2" xfId="167"/>
    <cellStyle name="Lines Fill 2" xfId="168"/>
    <cellStyle name="Linked Cells" xfId="169"/>
    <cellStyle name="Linked Cells 2" xfId="170"/>
    <cellStyle name="Milliers [0]_!!!GO" xfId="171"/>
    <cellStyle name="常规 4" xfId="172"/>
    <cellStyle name="Monétaire [0]_!!!GO" xfId="173"/>
    <cellStyle name="New Times Roman" xfId="174"/>
    <cellStyle name="no dec" xfId="175"/>
    <cellStyle name="Normal - Style1" xfId="176"/>
    <cellStyle name="Normal - Style1 2" xfId="177"/>
    <cellStyle name="Normal_0105第二套审计报表定稿" xfId="178"/>
    <cellStyle name="통화 [0]_BOILER-CO1" xfId="179"/>
    <cellStyle name="Normal_廣朹廣電 shenjibaobiao 31.12.2000 (revised on 7.3.02)" xfId="180"/>
    <cellStyle name="Œ…‹æØ‚è [0.00]_Region Orders (2)" xfId="181"/>
    <cellStyle name="Percent [2]" xfId="182"/>
    <cellStyle name="Percent_PICC package Sept2002 (V120021005)1" xfId="183"/>
    <cellStyle name="Prefilled" xfId="184"/>
    <cellStyle name="pricing" xfId="185"/>
    <cellStyle name="RevList" xfId="186"/>
    <cellStyle name="RevList 2" xfId="187"/>
    <cellStyle name="Sheet Head" xfId="188"/>
    <cellStyle name="style" xfId="189"/>
    <cellStyle name="style1" xfId="190"/>
    <cellStyle name="style2" xfId="191"/>
    <cellStyle name="subhead" xfId="192"/>
    <cellStyle name="Subtotal" xfId="193"/>
    <cellStyle name="百分比 2 2" xfId="194"/>
    <cellStyle name="常规 2 2 2" xfId="195"/>
    <cellStyle name="常规 3" xfId="196"/>
    <cellStyle name="常规 5" xfId="197"/>
    <cellStyle name="常规_存货" xfId="198"/>
    <cellStyle name="常规_中评协(2008)218号" xfId="199"/>
    <cellStyle name="超链接 2 2" xfId="200"/>
    <cellStyle name="分级显示行_1_4附件二凯旋评估表" xfId="201"/>
    <cellStyle name="公司标准表" xfId="202"/>
    <cellStyle name="公司标准表 2" xfId="203"/>
    <cellStyle name="霓付_97MBO" xfId="204"/>
    <cellStyle name="烹拳_97MBO" xfId="205"/>
    <cellStyle name="普通_ 白土" xfId="206"/>
    <cellStyle name="千分位[0]_ 白土" xfId="207"/>
    <cellStyle name="千位[0]_ 应交税金审定表" xfId="208"/>
    <cellStyle name="千位分隔[0] 2 2" xfId="209"/>
    <cellStyle name="资产" xfId="210"/>
    <cellStyle name="콤마 [0]_BOILER-CO1" xfId="211"/>
    <cellStyle name="콤마_BOILER-CO1" xfId="212"/>
    <cellStyle name="통화_BOILER-CO1" xfId="213"/>
    <cellStyle name="표준_0N-HANDLING " xfId="214"/>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7" Type="http://schemas.openxmlformats.org/officeDocument/2006/relationships/sharedStrings" Target="sharedStrings.xml"/><Relationship Id="rId96" Type="http://schemas.openxmlformats.org/officeDocument/2006/relationships/styles" Target="styles.xml"/><Relationship Id="rId95" Type="http://schemas.openxmlformats.org/officeDocument/2006/relationships/theme" Target="theme/theme1.xml"/><Relationship Id="rId94" Type="http://schemas.openxmlformats.org/officeDocument/2006/relationships/externalLink" Target="externalLinks/externalLink1.xml"/><Relationship Id="rId93" Type="http://schemas.openxmlformats.org/officeDocument/2006/relationships/worksheet" Target="worksheets/sheet93.xml"/><Relationship Id="rId92" Type="http://schemas.openxmlformats.org/officeDocument/2006/relationships/worksheet" Target="worksheets/sheet92.xml"/><Relationship Id="rId91" Type="http://schemas.openxmlformats.org/officeDocument/2006/relationships/worksheet" Target="worksheets/sheet91.xml"/><Relationship Id="rId90" Type="http://schemas.openxmlformats.org/officeDocument/2006/relationships/worksheet" Target="worksheets/sheet90.xml"/><Relationship Id="rId9" Type="http://schemas.openxmlformats.org/officeDocument/2006/relationships/worksheet" Target="worksheets/sheet9.xml"/><Relationship Id="rId89" Type="http://schemas.openxmlformats.org/officeDocument/2006/relationships/worksheet" Target="worksheets/sheet89.xml"/><Relationship Id="rId88" Type="http://schemas.openxmlformats.org/officeDocument/2006/relationships/worksheet" Target="worksheets/sheet88.xml"/><Relationship Id="rId87" Type="http://schemas.openxmlformats.org/officeDocument/2006/relationships/worksheet" Target="worksheets/sheet87.xml"/><Relationship Id="rId86" Type="http://schemas.openxmlformats.org/officeDocument/2006/relationships/worksheet" Target="worksheets/sheet86.xml"/><Relationship Id="rId85" Type="http://schemas.openxmlformats.org/officeDocument/2006/relationships/worksheet" Target="worksheets/sheet85.xml"/><Relationship Id="rId84" Type="http://schemas.openxmlformats.org/officeDocument/2006/relationships/worksheet" Target="worksheets/sheet84.xml"/><Relationship Id="rId83" Type="http://schemas.openxmlformats.org/officeDocument/2006/relationships/worksheet" Target="worksheets/sheet83.xml"/><Relationship Id="rId82" Type="http://schemas.openxmlformats.org/officeDocument/2006/relationships/worksheet" Target="worksheets/sheet82.xml"/><Relationship Id="rId81" Type="http://schemas.openxmlformats.org/officeDocument/2006/relationships/worksheet" Target="worksheets/sheet81.xml"/><Relationship Id="rId80" Type="http://schemas.openxmlformats.org/officeDocument/2006/relationships/worksheet" Target="worksheets/sheet80.xml"/><Relationship Id="rId8" Type="http://schemas.openxmlformats.org/officeDocument/2006/relationships/worksheet" Target="worksheets/sheet8.xml"/><Relationship Id="rId79" Type="http://schemas.openxmlformats.org/officeDocument/2006/relationships/worksheet" Target="worksheets/sheet79.xml"/><Relationship Id="rId78" Type="http://schemas.openxmlformats.org/officeDocument/2006/relationships/worksheet" Target="worksheets/sheet78.xml"/><Relationship Id="rId77" Type="http://schemas.openxmlformats.org/officeDocument/2006/relationships/worksheet" Target="worksheets/sheet77.xml"/><Relationship Id="rId76" Type="http://schemas.openxmlformats.org/officeDocument/2006/relationships/worksheet" Target="worksheets/sheet76.xml"/><Relationship Id="rId75" Type="http://schemas.openxmlformats.org/officeDocument/2006/relationships/worksheet" Target="worksheets/sheet75.xml"/><Relationship Id="rId74" Type="http://schemas.openxmlformats.org/officeDocument/2006/relationships/worksheet" Target="worksheets/sheet74.xml"/><Relationship Id="rId73" Type="http://schemas.openxmlformats.org/officeDocument/2006/relationships/worksheet" Target="worksheets/sheet73.xml"/><Relationship Id="rId72" Type="http://schemas.openxmlformats.org/officeDocument/2006/relationships/worksheet" Target="worksheets/sheet72.xml"/><Relationship Id="rId71" Type="http://schemas.openxmlformats.org/officeDocument/2006/relationships/worksheet" Target="worksheets/sheet71.xml"/><Relationship Id="rId70" Type="http://schemas.openxmlformats.org/officeDocument/2006/relationships/worksheet" Target="worksheets/sheet70.xml"/><Relationship Id="rId7" Type="http://schemas.openxmlformats.org/officeDocument/2006/relationships/worksheet" Target="worksheets/sheet7.xml"/><Relationship Id="rId69" Type="http://schemas.openxmlformats.org/officeDocument/2006/relationships/worksheet" Target="worksheets/sheet69.xml"/><Relationship Id="rId68" Type="http://schemas.openxmlformats.org/officeDocument/2006/relationships/worksheet" Target="worksheets/sheet68.xml"/><Relationship Id="rId67" Type="http://schemas.openxmlformats.org/officeDocument/2006/relationships/worksheet" Target="worksheets/sheet67.xml"/><Relationship Id="rId66" Type="http://schemas.openxmlformats.org/officeDocument/2006/relationships/worksheet" Target="worksheets/sheet66.xml"/><Relationship Id="rId65" Type="http://schemas.openxmlformats.org/officeDocument/2006/relationships/worksheet" Target="worksheets/sheet65.xml"/><Relationship Id="rId64" Type="http://schemas.openxmlformats.org/officeDocument/2006/relationships/worksheet" Target="worksheets/sheet64.xml"/><Relationship Id="rId63" Type="http://schemas.openxmlformats.org/officeDocument/2006/relationships/worksheet" Target="worksheets/sheet63.xml"/><Relationship Id="rId62" Type="http://schemas.openxmlformats.org/officeDocument/2006/relationships/worksheet" Target="worksheets/sheet62.xml"/><Relationship Id="rId61" Type="http://schemas.openxmlformats.org/officeDocument/2006/relationships/worksheet" Target="worksheets/sheet61.xml"/><Relationship Id="rId60" Type="http://schemas.openxmlformats.org/officeDocument/2006/relationships/worksheet" Target="worksheets/sheet60.xml"/><Relationship Id="rId6" Type="http://schemas.openxmlformats.org/officeDocument/2006/relationships/worksheet" Target="worksheets/sheet6.xml"/><Relationship Id="rId59" Type="http://schemas.openxmlformats.org/officeDocument/2006/relationships/worksheet" Target="worksheets/sheet59.xml"/><Relationship Id="rId58" Type="http://schemas.openxmlformats.org/officeDocument/2006/relationships/worksheet" Target="worksheets/sheet58.xml"/><Relationship Id="rId57" Type="http://schemas.openxmlformats.org/officeDocument/2006/relationships/worksheet" Target="worksheets/sheet57.xml"/><Relationship Id="rId56" Type="http://schemas.openxmlformats.org/officeDocument/2006/relationships/worksheet" Target="worksheets/sheet56.xml"/><Relationship Id="rId55" Type="http://schemas.openxmlformats.org/officeDocument/2006/relationships/worksheet" Target="worksheets/sheet55.xml"/><Relationship Id="rId54" Type="http://schemas.openxmlformats.org/officeDocument/2006/relationships/worksheet" Target="worksheets/sheet54.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0</xdr:colOff>
      <xdr:row>47</xdr:row>
      <xdr:rowOff>0</xdr:rowOff>
    </xdr:from>
    <xdr:to>
      <xdr:col>3</xdr:col>
      <xdr:colOff>76200</xdr:colOff>
      <xdr:row>48</xdr:row>
      <xdr:rowOff>9525</xdr:rowOff>
    </xdr:to>
    <xdr:sp>
      <xdr:nvSpPr>
        <xdr:cNvPr id="62492" name="Text Box 1"/>
        <xdr:cNvSpPr txBox="1">
          <a:spLocks noChangeArrowheads="1"/>
        </xdr:cNvSpPr>
      </xdr:nvSpPr>
      <xdr:spPr>
        <a:xfrm>
          <a:off x="3314700" y="1210754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y%20job\&#20013;&#21270;&#33647;&#21697;\WINDOWS\Desktop\&#33487;&#24030;&#33647;&#19994;&#35780;&#20272;\&#21830;&#26631;&#35780;&#20272;&#36164;&#26009;-&#22635;&#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说明"/>
      <sheetName val="收入"/>
      <sheetName val="成本"/>
      <sheetName val="营业费用"/>
      <sheetName val="管理费用"/>
      <sheetName val="财务费用"/>
      <sheetName val="资本性支出"/>
      <sheetName val="XL4Poppy"/>
      <sheetName val="WC"/>
      <sheetName val="Capex"/>
      <sheetName val="DCF2"/>
      <sheetName val="Sale"/>
      <sheetName val="商标评估资料-填表"/>
      <sheetName val="#REF"/>
      <sheetName val="G&amp;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vertOverflow="clip" wrap="square" lIns="18288" tIns="0" rIns="0" bIns="0" upright="1"/>
      <a:lstStyle/>
    </a:lnDef>
  </a:objectDefaults>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comments" Target="../comments3.xml"/></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comments" Target="../comments4.xml"/></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comments" Target="../comments5.xml"/></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comments" Target="../comments6.xml"/></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comments" Target="../comments7.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comments" Target="../comments8.xml"/></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comments" Target="../comments9.xml"/></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comments" Target="../comments10.xml"/></Relationships>
</file>

<file path=xl/worksheets/_rels/sheet3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comments" Target="../comments11.xml"/></Relationships>
</file>

<file path=xl/worksheets/_rels/sheet3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comments" Target="../comments12.xml"/></Relationships>
</file>

<file path=xl/worksheets/_rels/sheet37.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comments" Target="../comments13.xml"/></Relationships>
</file>

<file path=xl/worksheets/_rels/sheet41.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comments" Target="../comments14.xml"/></Relationships>
</file>

<file path=xl/worksheets/_rels/sheet42.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comments" Target="../comments15.xml"/></Relationships>
</file>

<file path=xl/worksheets/_rels/sheet43.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comments" Target="../comments16.xml"/></Relationships>
</file>

<file path=xl/worksheets/_rels/sheet44.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comments" Target="../comments17.xml"/></Relationships>
</file>

<file path=xl/worksheets/_rels/sheet46.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comments" Target="../comments18.xml"/></Relationships>
</file>

<file path=xl/worksheets/_rels/sheet47.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comments" Target="../comments19.xml"/></Relationships>
</file>

<file path=xl/worksheets/_rels/sheet48.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comments" Target="../comments20.xml"/></Relationships>
</file>

<file path=xl/worksheets/_rels/sheet49.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comments" Target="../comments21.xml"/></Relationships>
</file>

<file path=xl/worksheets/_rels/sheet53.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comments" Target="../comments22.xml"/></Relationships>
</file>

<file path=xl/worksheets/_rels/sheet54.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comments" Target="../comments23.xml"/></Relationships>
</file>

<file path=xl/worksheets/_rels/sheet55.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comments" Target="../comments24.xml"/></Relationships>
</file>

<file path=xl/worksheets/_rels/sheet57.xml.rels><?xml version="1.0" encoding="UTF-8" standalone="yes"?>
<Relationships xmlns="http://schemas.openxmlformats.org/package/2006/relationships"><Relationship Id="rId2" Type="http://schemas.openxmlformats.org/officeDocument/2006/relationships/vmlDrawing" Target="../drawings/vmlDrawing26.vml"/><Relationship Id="rId1" Type="http://schemas.openxmlformats.org/officeDocument/2006/relationships/comments" Target="../comments25.xml"/></Relationships>
</file>

<file path=xl/worksheets/_rels/sheet58.xml.rels><?xml version="1.0" encoding="UTF-8" standalone="yes"?>
<Relationships xmlns="http://schemas.openxmlformats.org/package/2006/relationships"><Relationship Id="rId2" Type="http://schemas.openxmlformats.org/officeDocument/2006/relationships/vmlDrawing" Target="../drawings/vmlDrawing27.vml"/><Relationship Id="rId1" Type="http://schemas.openxmlformats.org/officeDocument/2006/relationships/comments" Target="../comments26.xml"/></Relationships>
</file>

<file path=xl/worksheets/_rels/sheet59.xml.rels><?xml version="1.0" encoding="UTF-8" standalone="yes"?>
<Relationships xmlns="http://schemas.openxmlformats.org/package/2006/relationships"><Relationship Id="rId2" Type="http://schemas.openxmlformats.org/officeDocument/2006/relationships/vmlDrawing" Target="../drawings/vmlDrawing28.vml"/><Relationship Id="rId1" Type="http://schemas.openxmlformats.org/officeDocument/2006/relationships/comments" Target="../comments27.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1.xml"/></Relationships>
</file>

<file path=xl/worksheets/_rels/sheet60.xml.rels><?xml version="1.0" encoding="UTF-8" standalone="yes"?>
<Relationships xmlns="http://schemas.openxmlformats.org/package/2006/relationships"><Relationship Id="rId2" Type="http://schemas.openxmlformats.org/officeDocument/2006/relationships/vmlDrawing" Target="../drawings/vmlDrawing29.vml"/><Relationship Id="rId1" Type="http://schemas.openxmlformats.org/officeDocument/2006/relationships/comments" Target="../comments28.xml"/></Relationships>
</file>

<file path=xl/worksheets/_rels/sheet63.xml.rels><?xml version="1.0" encoding="UTF-8" standalone="yes"?>
<Relationships xmlns="http://schemas.openxmlformats.org/package/2006/relationships"><Relationship Id="rId2" Type="http://schemas.openxmlformats.org/officeDocument/2006/relationships/vmlDrawing" Target="../drawings/vmlDrawing30.vml"/><Relationship Id="rId1" Type="http://schemas.openxmlformats.org/officeDocument/2006/relationships/comments" Target="../comments29.xml"/></Relationships>
</file>

<file path=xl/worksheets/_rels/sheet64.xml.rels><?xml version="1.0" encoding="UTF-8" standalone="yes"?>
<Relationships xmlns="http://schemas.openxmlformats.org/package/2006/relationships"><Relationship Id="rId2" Type="http://schemas.openxmlformats.org/officeDocument/2006/relationships/vmlDrawing" Target="../drawings/vmlDrawing31.vml"/><Relationship Id="rId1" Type="http://schemas.openxmlformats.org/officeDocument/2006/relationships/comments" Target="../comments30.xml"/></Relationships>
</file>

<file path=xl/worksheets/_rels/sheet65.xml.rels><?xml version="1.0" encoding="UTF-8" standalone="yes"?>
<Relationships xmlns="http://schemas.openxmlformats.org/package/2006/relationships"><Relationship Id="rId2" Type="http://schemas.openxmlformats.org/officeDocument/2006/relationships/vmlDrawing" Target="../drawings/vmlDrawing32.vml"/><Relationship Id="rId1" Type="http://schemas.openxmlformats.org/officeDocument/2006/relationships/comments" Target="../comments31.xml"/></Relationships>
</file>

<file path=xl/worksheets/_rels/sheet66.xml.rels><?xml version="1.0" encoding="UTF-8" standalone="yes"?>
<Relationships xmlns="http://schemas.openxmlformats.org/package/2006/relationships"><Relationship Id="rId2" Type="http://schemas.openxmlformats.org/officeDocument/2006/relationships/vmlDrawing" Target="../drawings/vmlDrawing33.vml"/><Relationship Id="rId1" Type="http://schemas.openxmlformats.org/officeDocument/2006/relationships/comments" Target="../comments32.xml"/></Relationships>
</file>

<file path=xl/worksheets/_rels/sheet67.xml.rels><?xml version="1.0" encoding="UTF-8" standalone="yes"?>
<Relationships xmlns="http://schemas.openxmlformats.org/package/2006/relationships"><Relationship Id="rId2" Type="http://schemas.openxmlformats.org/officeDocument/2006/relationships/vmlDrawing" Target="../drawings/vmlDrawing34.vml"/><Relationship Id="rId1" Type="http://schemas.openxmlformats.org/officeDocument/2006/relationships/comments" Target="../comments33.xml"/></Relationships>
</file>

<file path=xl/worksheets/_rels/sheet68.xml.rels><?xml version="1.0" encoding="UTF-8" standalone="yes"?>
<Relationships xmlns="http://schemas.openxmlformats.org/package/2006/relationships"><Relationship Id="rId2" Type="http://schemas.openxmlformats.org/officeDocument/2006/relationships/vmlDrawing" Target="../drawings/vmlDrawing35.vml"/><Relationship Id="rId1" Type="http://schemas.openxmlformats.org/officeDocument/2006/relationships/comments" Target="../comments34.xml"/></Relationships>
</file>

<file path=xl/worksheets/_rels/sheet70.xml.rels><?xml version="1.0" encoding="UTF-8" standalone="yes"?>
<Relationships xmlns="http://schemas.openxmlformats.org/package/2006/relationships"><Relationship Id="rId2" Type="http://schemas.openxmlformats.org/officeDocument/2006/relationships/vmlDrawing" Target="../drawings/vmlDrawing36.vml"/><Relationship Id="rId1" Type="http://schemas.openxmlformats.org/officeDocument/2006/relationships/comments" Target="../comments35.xml"/></Relationships>
</file>

<file path=xl/worksheets/_rels/sheet72.xml.rels><?xml version="1.0" encoding="UTF-8" standalone="yes"?>
<Relationships xmlns="http://schemas.openxmlformats.org/package/2006/relationships"><Relationship Id="rId2" Type="http://schemas.openxmlformats.org/officeDocument/2006/relationships/vmlDrawing" Target="../drawings/vmlDrawing37.vml"/><Relationship Id="rId1" Type="http://schemas.openxmlformats.org/officeDocument/2006/relationships/comments" Target="../comments36.xml"/></Relationships>
</file>

<file path=xl/worksheets/_rels/sheet73.xml.rels><?xml version="1.0" encoding="UTF-8" standalone="yes"?>
<Relationships xmlns="http://schemas.openxmlformats.org/package/2006/relationships"><Relationship Id="rId2" Type="http://schemas.openxmlformats.org/officeDocument/2006/relationships/vmlDrawing" Target="../drawings/vmlDrawing38.vml"/><Relationship Id="rId1" Type="http://schemas.openxmlformats.org/officeDocument/2006/relationships/comments" Target="../comments37.xml"/></Relationships>
</file>

<file path=xl/worksheets/_rels/sheet75.xml.rels><?xml version="1.0" encoding="UTF-8" standalone="yes"?>
<Relationships xmlns="http://schemas.openxmlformats.org/package/2006/relationships"><Relationship Id="rId2" Type="http://schemas.openxmlformats.org/officeDocument/2006/relationships/vmlDrawing" Target="../drawings/vmlDrawing39.vml"/><Relationship Id="rId1" Type="http://schemas.openxmlformats.org/officeDocument/2006/relationships/comments" Target="../comments38.xml"/></Relationships>
</file>

<file path=xl/worksheets/_rels/sheet76.xml.rels><?xml version="1.0" encoding="UTF-8" standalone="yes"?>
<Relationships xmlns="http://schemas.openxmlformats.org/package/2006/relationships"><Relationship Id="rId2" Type="http://schemas.openxmlformats.org/officeDocument/2006/relationships/vmlDrawing" Target="../drawings/vmlDrawing40.vml"/><Relationship Id="rId1" Type="http://schemas.openxmlformats.org/officeDocument/2006/relationships/comments" Target="../comments39.xml"/></Relationships>
</file>

<file path=xl/worksheets/_rels/sheet77.xml.rels><?xml version="1.0" encoding="UTF-8" standalone="yes"?>
<Relationships xmlns="http://schemas.openxmlformats.org/package/2006/relationships"><Relationship Id="rId2" Type="http://schemas.openxmlformats.org/officeDocument/2006/relationships/vmlDrawing" Target="../drawings/vmlDrawing41.vml"/><Relationship Id="rId1" Type="http://schemas.openxmlformats.org/officeDocument/2006/relationships/comments" Target="../comments40.xml"/></Relationships>
</file>

<file path=xl/worksheets/_rels/sheet79.xml.rels><?xml version="1.0" encoding="UTF-8" standalone="yes"?>
<Relationships xmlns="http://schemas.openxmlformats.org/package/2006/relationships"><Relationship Id="rId2" Type="http://schemas.openxmlformats.org/officeDocument/2006/relationships/vmlDrawing" Target="../drawings/vmlDrawing42.vml"/><Relationship Id="rId1" Type="http://schemas.openxmlformats.org/officeDocument/2006/relationships/comments" Target="../comments41.xml"/></Relationships>
</file>

<file path=xl/worksheets/_rels/sheet80.xml.rels><?xml version="1.0" encoding="UTF-8" standalone="yes"?>
<Relationships xmlns="http://schemas.openxmlformats.org/package/2006/relationships"><Relationship Id="rId2" Type="http://schemas.openxmlformats.org/officeDocument/2006/relationships/vmlDrawing" Target="../drawings/vmlDrawing43.vml"/><Relationship Id="rId1" Type="http://schemas.openxmlformats.org/officeDocument/2006/relationships/comments" Target="../comments42.xml"/></Relationships>
</file>

<file path=xl/worksheets/_rels/sheet81.xml.rels><?xml version="1.0" encoding="UTF-8" standalone="yes"?>
<Relationships xmlns="http://schemas.openxmlformats.org/package/2006/relationships"><Relationship Id="rId2" Type="http://schemas.openxmlformats.org/officeDocument/2006/relationships/vmlDrawing" Target="../drawings/vmlDrawing44.vml"/><Relationship Id="rId1" Type="http://schemas.openxmlformats.org/officeDocument/2006/relationships/comments" Target="../comments43.xml"/></Relationships>
</file>

<file path=xl/worksheets/_rels/sheet83.xml.rels><?xml version="1.0" encoding="UTF-8" standalone="yes"?>
<Relationships xmlns="http://schemas.openxmlformats.org/package/2006/relationships"><Relationship Id="rId2" Type="http://schemas.openxmlformats.org/officeDocument/2006/relationships/vmlDrawing" Target="../drawings/vmlDrawing45.vml"/><Relationship Id="rId1" Type="http://schemas.openxmlformats.org/officeDocument/2006/relationships/comments" Target="../comments44.xml"/></Relationships>
</file>

<file path=xl/worksheets/_rels/sheet86.xml.rels><?xml version="1.0" encoding="UTF-8" standalone="yes"?>
<Relationships xmlns="http://schemas.openxmlformats.org/package/2006/relationships"><Relationship Id="rId2" Type="http://schemas.openxmlformats.org/officeDocument/2006/relationships/vmlDrawing" Target="../drawings/vmlDrawing46.vml"/><Relationship Id="rId1" Type="http://schemas.openxmlformats.org/officeDocument/2006/relationships/comments" Target="../comments45.xml"/></Relationships>
</file>

<file path=xl/worksheets/_rels/sheet89.xml.rels><?xml version="1.0" encoding="UTF-8" standalone="yes"?>
<Relationships xmlns="http://schemas.openxmlformats.org/package/2006/relationships"><Relationship Id="rId2" Type="http://schemas.openxmlformats.org/officeDocument/2006/relationships/vmlDrawing" Target="../drawings/vmlDrawing47.vml"/><Relationship Id="rId1" Type="http://schemas.openxmlformats.org/officeDocument/2006/relationships/comments" Target="../comments4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3"/>
  <sheetViews>
    <sheetView view="pageBreakPreview" zoomScale="115" zoomScaleNormal="100" workbookViewId="0">
      <selection activeCell="L14" sqref="L14"/>
    </sheetView>
  </sheetViews>
  <sheetFormatPr defaultColWidth="9" defaultRowHeight="15.5"/>
  <cols>
    <col min="1" max="1" width="3.125" style="464" customWidth="1"/>
    <col min="2" max="2" width="1.875" style="464" customWidth="1"/>
    <col min="3" max="3" width="16" style="464" customWidth="1"/>
    <col min="4" max="4" width="9.875" style="464" customWidth="1"/>
    <col min="5" max="9" width="8.5" style="464" customWidth="1"/>
    <col min="10" max="10" width="8.625" style="464" customWidth="1"/>
    <col min="11" max="16384" width="9" style="464"/>
  </cols>
  <sheetData>
    <row r="1" ht="81.75" customHeight="1" spans="1:9">
      <c r="A1" s="465" t="s">
        <v>0</v>
      </c>
      <c r="B1" s="466"/>
      <c r="C1" s="466"/>
      <c r="D1" s="466"/>
      <c r="E1" s="466"/>
      <c r="F1" s="466"/>
      <c r="G1" s="466"/>
      <c r="H1" s="466"/>
      <c r="I1" s="466"/>
    </row>
    <row r="2" ht="69.75" customHeight="1" spans="1:9">
      <c r="A2" s="467" t="s">
        <v>1</v>
      </c>
      <c r="B2" s="468"/>
      <c r="C2" s="468"/>
      <c r="D2" s="468"/>
      <c r="E2" s="468"/>
      <c r="F2" s="468"/>
      <c r="G2" s="468"/>
      <c r="H2" s="468"/>
      <c r="I2" s="468"/>
    </row>
    <row r="3" s="462" customFormat="1" ht="27.75" customHeight="1" spans="1:9">
      <c r="A3" s="469"/>
      <c r="B3" s="470" t="s">
        <v>2</v>
      </c>
      <c r="C3" s="470"/>
      <c r="D3" s="470"/>
      <c r="E3" s="470"/>
      <c r="F3" s="470"/>
      <c r="G3" s="470"/>
      <c r="H3" s="470"/>
      <c r="I3" s="470"/>
    </row>
    <row r="4" s="463" customFormat="1" ht="27.75" customHeight="1" spans="1:9">
      <c r="A4" s="469"/>
      <c r="B4" s="471" t="s">
        <v>3</v>
      </c>
      <c r="C4" s="471"/>
      <c r="D4" s="472" t="s">
        <v>4</v>
      </c>
      <c r="E4" s="472"/>
      <c r="F4" s="472"/>
      <c r="G4" s="472"/>
      <c r="H4" s="472"/>
      <c r="I4" s="472"/>
    </row>
    <row r="5" s="463" customFormat="1" ht="27.75" customHeight="1" spans="1:9">
      <c r="A5" s="469"/>
      <c r="B5" s="473" t="s">
        <v>5</v>
      </c>
      <c r="C5" s="473"/>
      <c r="D5" s="474" t="s">
        <v>6</v>
      </c>
      <c r="E5" s="475" t="s">
        <v>7</v>
      </c>
      <c r="F5" s="474" t="s">
        <v>8</v>
      </c>
      <c r="G5" s="475" t="s">
        <v>9</v>
      </c>
      <c r="H5" s="474" t="s">
        <v>10</v>
      </c>
      <c r="I5" s="475" t="s">
        <v>11</v>
      </c>
    </row>
    <row r="6" s="463" customFormat="1" ht="27.75" customHeight="1" spans="1:9">
      <c r="A6" s="469"/>
      <c r="B6" s="471" t="s">
        <v>12</v>
      </c>
      <c r="C6" s="471"/>
      <c r="D6" s="474" t="s">
        <v>6</v>
      </c>
      <c r="E6" s="475" t="s">
        <v>7</v>
      </c>
      <c r="F6" s="474" t="s">
        <v>13</v>
      </c>
      <c r="G6" s="475" t="s">
        <v>9</v>
      </c>
      <c r="H6" s="474" t="s">
        <v>14</v>
      </c>
      <c r="I6" s="475" t="s">
        <v>11</v>
      </c>
    </row>
    <row r="7" s="463" customFormat="1" ht="27.75" customHeight="1" spans="1:9">
      <c r="A7" s="469"/>
      <c r="B7" s="476" t="s">
        <v>15</v>
      </c>
      <c r="C7" s="477"/>
      <c r="D7" s="478"/>
      <c r="E7" s="479"/>
      <c r="F7" s="480"/>
      <c r="G7" s="480"/>
      <c r="H7" s="480"/>
      <c r="I7" s="481"/>
    </row>
    <row r="8" s="463" customFormat="1" ht="27.75" customHeight="1" spans="1:9">
      <c r="A8" s="469"/>
      <c r="B8" s="479" t="s">
        <v>16</v>
      </c>
      <c r="C8" s="480"/>
      <c r="D8" s="481"/>
      <c r="E8" s="482"/>
      <c r="F8" s="483"/>
      <c r="G8" s="483"/>
      <c r="H8" s="483"/>
      <c r="I8" s="485"/>
    </row>
    <row r="9" s="463" customFormat="1" ht="27.75" customHeight="1" spans="1:9">
      <c r="A9" s="469"/>
      <c r="B9" s="476" t="s">
        <v>17</v>
      </c>
      <c r="C9" s="477"/>
      <c r="D9" s="478"/>
      <c r="E9" s="482"/>
      <c r="F9" s="483"/>
      <c r="G9" s="483"/>
      <c r="H9" s="483"/>
      <c r="I9" s="485"/>
    </row>
    <row r="14" spans="4:9">
      <c r="D14" s="484"/>
      <c r="E14" s="484"/>
      <c r="F14" s="484"/>
      <c r="G14" s="484"/>
      <c r="H14" s="484"/>
      <c r="I14" s="484"/>
    </row>
    <row r="15" spans="4:9">
      <c r="D15" s="484"/>
      <c r="E15" s="484"/>
      <c r="F15" s="484"/>
      <c r="G15" s="484"/>
      <c r="H15" s="484"/>
      <c r="I15" s="484"/>
    </row>
    <row r="16" spans="4:9">
      <c r="D16" s="484"/>
      <c r="E16" s="484"/>
      <c r="F16" s="484"/>
      <c r="G16" s="484"/>
      <c r="H16" s="484"/>
      <c r="I16" s="484"/>
    </row>
    <row r="17" spans="4:9">
      <c r="D17" s="484"/>
      <c r="E17" s="484"/>
      <c r="F17" s="484"/>
      <c r="G17" s="484"/>
      <c r="H17" s="484"/>
      <c r="I17" s="484"/>
    </row>
    <row r="18" spans="4:9">
      <c r="D18" s="484"/>
      <c r="E18" s="484"/>
      <c r="F18" s="484"/>
      <c r="G18" s="484"/>
      <c r="H18" s="484"/>
      <c r="I18" s="484"/>
    </row>
    <row r="19" spans="4:9">
      <c r="D19" s="484"/>
      <c r="E19" s="484"/>
      <c r="F19" s="484"/>
      <c r="G19" s="484"/>
      <c r="H19" s="484"/>
      <c r="I19" s="484"/>
    </row>
    <row r="20" spans="4:9">
      <c r="D20" s="484"/>
      <c r="E20" s="484"/>
      <c r="F20" s="484"/>
      <c r="G20" s="484"/>
      <c r="H20" s="484"/>
      <c r="I20" s="484"/>
    </row>
    <row r="21" spans="4:9">
      <c r="D21" s="484"/>
      <c r="E21" s="484"/>
      <c r="F21" s="484"/>
      <c r="G21" s="484"/>
      <c r="H21" s="484"/>
      <c r="I21" s="484"/>
    </row>
    <row r="22" spans="4:9">
      <c r="D22" s="484"/>
      <c r="E22" s="484"/>
      <c r="F22" s="484"/>
      <c r="G22" s="484"/>
      <c r="H22" s="484"/>
      <c r="I22" s="484"/>
    </row>
    <row r="23" spans="4:9">
      <c r="D23" s="484"/>
      <c r="E23" s="484"/>
      <c r="F23" s="484"/>
      <c r="G23" s="484"/>
      <c r="H23" s="484"/>
      <c r="I23" s="484"/>
    </row>
  </sheetData>
  <sheetProtection selectLockedCells="1"/>
  <mergeCells count="14">
    <mergeCell ref="A1:I1"/>
    <mergeCell ref="A2:I2"/>
    <mergeCell ref="B3:I3"/>
    <mergeCell ref="B4:C4"/>
    <mergeCell ref="D4:I4"/>
    <mergeCell ref="B5:C5"/>
    <mergeCell ref="B6:C6"/>
    <mergeCell ref="B7:D7"/>
    <mergeCell ref="E7:I7"/>
    <mergeCell ref="B8:D8"/>
    <mergeCell ref="E8:I8"/>
    <mergeCell ref="B9:D9"/>
    <mergeCell ref="E9:I9"/>
    <mergeCell ref="A3:A9"/>
  </mergeCells>
  <dataValidations count="7">
    <dataValidation allowBlank="1" showInputMessage="1" showErrorMessage="1" sqref="D4 B5"/>
    <dataValidation showInputMessage="1" showErrorMessage="1" sqref="B4:C4"/>
    <dataValidation type="list" allowBlank="1" showInputMessage="1" showErrorMessage="1" sqref="M4">
      <formula1>$K$3:$K$5</formula1>
    </dataValidation>
    <dataValidation allowBlank="1" showInputMessage="1" showErrorMessage="1" sqref="B6:B9" errorStyle="information"/>
    <dataValidation type="list" allowBlank="1" showInputMessage="1" showErrorMessage="1" sqref="D5:D6">
      <formula1>"2016,2017,2018,2019,2020,2021,2022,2023,2024,2025,2026,2027"</formula1>
    </dataValidation>
    <dataValidation type="list" allowBlank="1" showInputMessage="1" showErrorMessage="1" sqref="F5:F6">
      <formula1>"1,2,3,4,5,6,7,8,9,10,11,12"</formula1>
    </dataValidation>
    <dataValidation type="list" allowBlank="1" showInputMessage="1" showErrorMessage="1" sqref="H5:H6">
      <formula1>"1,2,3,4,5,6,7,8,9,10,11,12,13,14,15,16,17,18,19,20,21,22,23,24,25,26,27,28,29,30,31"</formula1>
    </dataValidation>
  </dataValidations>
  <printOptions horizontalCentered="1"/>
  <pageMargins left="0.62992125984252" right="0.62992125984252" top="0.708661417322835" bottom="0.590551181102362" header="1.02362204724409" footer="0.511811023622047"/>
  <pageSetup paperSize="9" fitToHeight="0" orientation="landscape" horizontalDpi="300" verticalDpi="300"/>
  <headerFooter scaleWithDoc="0">
    <oddFooter>&amp;C&amp;"宋体,常规"&amp;10第 &amp;P 页，共 &amp;N 页&amp;R&amp;"宋体,常规"&amp;10评估机构：银信资产评估有限公司</oddFooter>
  </headerFooter>
  <legacyDrawingHF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3"/>
  <sheetViews>
    <sheetView view="pageBreakPreview" zoomScaleNormal="100" workbookViewId="0">
      <selection activeCell="L45" sqref="L45"/>
    </sheetView>
  </sheetViews>
  <sheetFormatPr defaultColWidth="9" defaultRowHeight="15.75" customHeight="1"/>
  <cols>
    <col min="1" max="1" width="5.875" style="4" customWidth="1"/>
    <col min="2" max="2" width="16.625" style="4" customWidth="1"/>
    <col min="3" max="3" width="10.5" style="4" customWidth="1"/>
    <col min="4" max="4" width="11.125" style="4" customWidth="1"/>
    <col min="5" max="6" width="11.375" style="4" customWidth="1"/>
    <col min="7" max="7" width="15.5" style="4" customWidth="1"/>
    <col min="8" max="8" width="14.125" style="4" customWidth="1"/>
    <col min="9" max="9" width="14.875" style="4" customWidth="1"/>
    <col min="10" max="10" width="12.875" style="4" customWidth="1"/>
    <col min="11" max="16384" width="9" style="4"/>
  </cols>
  <sheetData>
    <row r="1" s="1" customFormat="1" ht="24.95" customHeight="1" spans="1:10">
      <c r="A1" s="5" t="s">
        <v>196</v>
      </c>
      <c r="B1" s="5"/>
      <c r="C1" s="5"/>
      <c r="D1" s="5"/>
      <c r="E1" s="5"/>
      <c r="F1" s="5"/>
      <c r="G1" s="5"/>
      <c r="H1" s="5"/>
      <c r="I1" s="5"/>
      <c r="J1" s="5"/>
    </row>
    <row r="2" s="2" customFormat="1" ht="20.1" customHeight="1" spans="1:10">
      <c r="A2" s="6" t="str">
        <f>CONCATENATE(封面!B5,封面!D5,封面!E5,封面!F5,封面!G5,封面!H5,封面!I5)</f>
        <v>评估基准日：2023年7月31日</v>
      </c>
      <c r="B2" s="6"/>
      <c r="C2" s="6"/>
      <c r="D2" s="6"/>
      <c r="E2" s="6"/>
      <c r="F2" s="6"/>
      <c r="G2" s="7"/>
      <c r="H2" s="7"/>
      <c r="I2" s="7"/>
      <c r="J2" s="7"/>
    </row>
    <row r="3" s="2" customFormat="1" ht="20.1" customHeight="1" spans="1:10">
      <c r="A3" s="8" t="str">
        <f>封面!B4&amp;封面!D4</f>
        <v>被评估单位：北京北一中型数控机床有限责任公司</v>
      </c>
      <c r="J3" s="9" t="s">
        <v>19</v>
      </c>
    </row>
    <row r="4" s="3" customFormat="1" ht="20.1" customHeight="1" spans="1:10">
      <c r="A4" s="10" t="s">
        <v>21</v>
      </c>
      <c r="B4" s="10" t="s">
        <v>197</v>
      </c>
      <c r="C4" s="10" t="s">
        <v>198</v>
      </c>
      <c r="D4" s="10" t="s">
        <v>199</v>
      </c>
      <c r="E4" s="10" t="s">
        <v>200</v>
      </c>
      <c r="F4" s="10" t="s">
        <v>201</v>
      </c>
      <c r="G4" s="10" t="s">
        <v>109</v>
      </c>
      <c r="H4" s="10" t="s">
        <v>202</v>
      </c>
      <c r="I4" s="10" t="s">
        <v>110</v>
      </c>
      <c r="J4" s="10" t="s">
        <v>147</v>
      </c>
    </row>
    <row r="5" s="2" customFormat="1" ht="20.1" customHeight="1" spans="1:10">
      <c r="A5" s="10"/>
      <c r="B5" s="11"/>
      <c r="C5" s="10"/>
      <c r="D5" s="12"/>
      <c r="E5" s="38"/>
      <c r="F5" s="10"/>
      <c r="G5" s="13"/>
      <c r="H5" s="13"/>
      <c r="I5" s="13"/>
      <c r="J5" s="13" t="str">
        <f>IF(G5=0,"",(I5-G5)/G5*100)</f>
        <v/>
      </c>
    </row>
    <row r="6" s="2" customFormat="1" ht="20.1" customHeight="1" spans="1:10">
      <c r="A6" s="10"/>
      <c r="B6" s="11"/>
      <c r="C6" s="10"/>
      <c r="D6" s="12"/>
      <c r="E6" s="38"/>
      <c r="F6" s="10"/>
      <c r="G6" s="13"/>
      <c r="H6" s="13"/>
      <c r="I6" s="13"/>
      <c r="J6" s="13" t="str">
        <f>IF(G6=0,"",(I6-G6)/G6*100)</f>
        <v/>
      </c>
    </row>
    <row r="7" s="2" customFormat="1" ht="20.1" customHeight="1" spans="1:10">
      <c r="A7" s="10"/>
      <c r="B7" s="11"/>
      <c r="C7" s="10"/>
      <c r="D7" s="12"/>
      <c r="E7" s="38"/>
      <c r="F7" s="10"/>
      <c r="G7" s="13"/>
      <c r="H7" s="13"/>
      <c r="I7" s="13"/>
      <c r="J7" s="13" t="str">
        <f t="shared" ref="J7:J22" si="0">IF(G7=0,"",(I7-G7)/G7*100)</f>
        <v/>
      </c>
    </row>
    <row r="8" s="2" customFormat="1" ht="20.1" customHeight="1" spans="1:10">
      <c r="A8" s="10"/>
      <c r="B8" s="11"/>
      <c r="C8" s="10"/>
      <c r="D8" s="12"/>
      <c r="E8" s="38"/>
      <c r="F8" s="10"/>
      <c r="G8" s="13"/>
      <c r="H8" s="13"/>
      <c r="I8" s="13"/>
      <c r="J8" s="13" t="str">
        <f t="shared" si="0"/>
        <v/>
      </c>
    </row>
    <row r="9" s="2" customFormat="1" ht="20.1" customHeight="1" spans="1:10">
      <c r="A9" s="10"/>
      <c r="B9" s="11"/>
      <c r="C9" s="10"/>
      <c r="D9" s="12"/>
      <c r="E9" s="38"/>
      <c r="F9" s="10"/>
      <c r="G9" s="13"/>
      <c r="H9" s="13"/>
      <c r="I9" s="13"/>
      <c r="J9" s="13" t="str">
        <f t="shared" si="0"/>
        <v/>
      </c>
    </row>
    <row r="10" s="2" customFormat="1" ht="20.1" customHeight="1" spans="1:10">
      <c r="A10" s="10"/>
      <c r="B10" s="11"/>
      <c r="C10" s="10"/>
      <c r="D10" s="12"/>
      <c r="E10" s="38"/>
      <c r="F10" s="10"/>
      <c r="G10" s="13"/>
      <c r="H10" s="13"/>
      <c r="I10" s="13"/>
      <c r="J10" s="13" t="str">
        <f t="shared" si="0"/>
        <v/>
      </c>
    </row>
    <row r="11" s="2" customFormat="1" ht="20.1" customHeight="1" spans="1:10">
      <c r="A11" s="10"/>
      <c r="B11" s="11"/>
      <c r="C11" s="10"/>
      <c r="D11" s="12"/>
      <c r="E11" s="38"/>
      <c r="F11" s="10"/>
      <c r="G11" s="13"/>
      <c r="H11" s="13"/>
      <c r="I11" s="13"/>
      <c r="J11" s="13" t="str">
        <f t="shared" si="0"/>
        <v/>
      </c>
    </row>
    <row r="12" s="2" customFormat="1" ht="20.1" customHeight="1" spans="1:10">
      <c r="A12" s="10"/>
      <c r="B12" s="11"/>
      <c r="C12" s="10"/>
      <c r="D12" s="12"/>
      <c r="E12" s="38"/>
      <c r="F12" s="10"/>
      <c r="G12" s="13"/>
      <c r="H12" s="13"/>
      <c r="I12" s="13"/>
      <c r="J12" s="13" t="str">
        <f t="shared" si="0"/>
        <v/>
      </c>
    </row>
    <row r="13" s="2" customFormat="1" ht="20.1" customHeight="1" spans="1:10">
      <c r="A13" s="10"/>
      <c r="B13" s="11"/>
      <c r="C13" s="10"/>
      <c r="D13" s="12"/>
      <c r="E13" s="38"/>
      <c r="F13" s="10"/>
      <c r="G13" s="13"/>
      <c r="H13" s="13"/>
      <c r="I13" s="13"/>
      <c r="J13" s="13" t="str">
        <f t="shared" si="0"/>
        <v/>
      </c>
    </row>
    <row r="14" s="2" customFormat="1" ht="20.1" customHeight="1" spans="1:10">
      <c r="A14" s="10"/>
      <c r="B14" s="11"/>
      <c r="C14" s="10"/>
      <c r="D14" s="12"/>
      <c r="E14" s="38"/>
      <c r="F14" s="10"/>
      <c r="G14" s="13"/>
      <c r="H14" s="13"/>
      <c r="I14" s="13"/>
      <c r="J14" s="13" t="str">
        <f t="shared" si="0"/>
        <v/>
      </c>
    </row>
    <row r="15" s="2" customFormat="1" ht="20.1" customHeight="1" spans="1:10">
      <c r="A15" s="10"/>
      <c r="B15" s="11"/>
      <c r="C15" s="10"/>
      <c r="D15" s="12"/>
      <c r="E15" s="38"/>
      <c r="F15" s="10"/>
      <c r="G15" s="13"/>
      <c r="H15" s="13"/>
      <c r="I15" s="13"/>
      <c r="J15" s="13" t="str">
        <f t="shared" si="0"/>
        <v/>
      </c>
    </row>
    <row r="16" s="2" customFormat="1" ht="20.1" customHeight="1" spans="1:10">
      <c r="A16" s="10"/>
      <c r="B16" s="11"/>
      <c r="C16" s="10"/>
      <c r="D16" s="12"/>
      <c r="E16" s="38"/>
      <c r="F16" s="10"/>
      <c r="G16" s="13"/>
      <c r="H16" s="13"/>
      <c r="I16" s="77"/>
      <c r="J16" s="13" t="str">
        <f t="shared" si="0"/>
        <v/>
      </c>
    </row>
    <row r="17" s="2" customFormat="1" ht="20.1" customHeight="1" spans="1:10">
      <c r="A17" s="10"/>
      <c r="B17" s="11"/>
      <c r="C17" s="10"/>
      <c r="D17" s="12"/>
      <c r="E17" s="38"/>
      <c r="F17" s="10"/>
      <c r="G17" s="13"/>
      <c r="H17" s="15"/>
      <c r="I17" s="13"/>
      <c r="J17" s="47" t="str">
        <f t="shared" si="0"/>
        <v/>
      </c>
    </row>
    <row r="18" s="2" customFormat="1" ht="20.1" customHeight="1" spans="1:10">
      <c r="A18" s="10"/>
      <c r="B18" s="11"/>
      <c r="C18" s="10"/>
      <c r="D18" s="12"/>
      <c r="E18" s="38"/>
      <c r="F18" s="10"/>
      <c r="G18" s="13"/>
      <c r="H18" s="13"/>
      <c r="I18" s="52"/>
      <c r="J18" s="13" t="str">
        <f t="shared" si="0"/>
        <v/>
      </c>
    </row>
    <row r="19" s="2" customFormat="1" ht="20.1" customHeight="1" spans="1:10">
      <c r="A19" s="10"/>
      <c r="B19" s="11"/>
      <c r="C19" s="10"/>
      <c r="D19" s="12"/>
      <c r="E19" s="38"/>
      <c r="F19" s="10"/>
      <c r="G19" s="13"/>
      <c r="H19" s="13"/>
      <c r="I19" s="13"/>
      <c r="J19" s="13" t="str">
        <f t="shared" si="0"/>
        <v/>
      </c>
    </row>
    <row r="20" s="2" customFormat="1" ht="20.1" customHeight="1" spans="1:10">
      <c r="A20" s="10"/>
      <c r="B20" s="11"/>
      <c r="C20" s="10"/>
      <c r="D20" s="12"/>
      <c r="E20" s="38"/>
      <c r="F20" s="10"/>
      <c r="G20" s="13"/>
      <c r="H20" s="13"/>
      <c r="I20" s="13"/>
      <c r="J20" s="13" t="str">
        <f t="shared" si="0"/>
        <v/>
      </c>
    </row>
    <row r="21" s="2" customFormat="1" ht="20.1" customHeight="1" spans="1:10">
      <c r="A21" s="10"/>
      <c r="B21" s="11"/>
      <c r="C21" s="10"/>
      <c r="D21" s="12"/>
      <c r="E21" s="211"/>
      <c r="F21" s="10"/>
      <c r="G21" s="13"/>
      <c r="H21" s="13"/>
      <c r="I21" s="13"/>
      <c r="J21" s="13"/>
    </row>
    <row r="22" s="2" customFormat="1" ht="20.1" customHeight="1" spans="1:10">
      <c r="A22" s="16" t="s">
        <v>203</v>
      </c>
      <c r="B22" s="17"/>
      <c r="C22" s="14"/>
      <c r="D22" s="12"/>
      <c r="E22" s="14"/>
      <c r="F22" s="14"/>
      <c r="G22" s="13">
        <f>SUM(G5:G21)</f>
        <v>0</v>
      </c>
      <c r="H22" s="13"/>
      <c r="I22" s="13">
        <f>SUM(I5:I21)</f>
        <v>0</v>
      </c>
      <c r="J22" s="13" t="str">
        <f t="shared" si="0"/>
        <v/>
      </c>
    </row>
    <row r="23" s="2" customFormat="1" ht="20.1" customHeight="1" spans="1:7">
      <c r="A23" s="19" t="str">
        <f>交易性金融资产汇总!A23</f>
        <v>被评估单位填表人：</v>
      </c>
      <c r="G23" s="8"/>
    </row>
    <row r="24" s="2" customFormat="1" ht="20.1" customHeight="1" spans="1:1">
      <c r="A24" s="19" t="str">
        <f>CONCATENATE(封面!B6,封面!D6,封面!E6,封面!F6,封面!G6,封面!H6,封面!I6)</f>
        <v>填表日期：2023年9月1日</v>
      </c>
    </row>
    <row r="25" ht="20.1" customHeight="1"/>
    <row r="26" ht="20.1" customHeight="1"/>
    <row r="27" ht="20.1" customHeight="1"/>
    <row r="28" ht="20.1" customHeight="1"/>
    <row r="29" ht="20.1" customHeight="1"/>
    <row r="30" ht="20.1" customHeight="1"/>
    <row r="31" ht="20.1" customHeight="1"/>
    <row r="32" ht="20.1" customHeight="1"/>
    <row r="33" ht="20.1" customHeight="1"/>
  </sheetData>
  <mergeCells count="3">
    <mergeCell ref="A1:J1"/>
    <mergeCell ref="A2:J2"/>
    <mergeCell ref="A22:B22"/>
  </mergeCells>
  <printOptions horizontalCentered="1"/>
  <pageMargins left="0.62992125984252" right="0.62992125984252" top="0.708661417322835" bottom="0.590551181102362" header="1.02362204724409" footer="0.511811023622047"/>
  <pageSetup paperSize="9" fitToHeight="0" orientation="landscape" horizontalDpi="300" verticalDpi="300"/>
  <headerFooter scaleWithDoc="0">
    <oddFooter>&amp;C&amp;"宋体,常规"&amp;10第 &amp;P 页，共 &amp;N 页&amp;R&amp;"宋体,常规"&amp;10评估机构：中环松德（北京）资产评估有限公司</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3"/>
  <sheetViews>
    <sheetView view="pageBreakPreview" zoomScaleNormal="100" workbookViewId="0">
      <selection activeCell="L45" sqref="L45"/>
    </sheetView>
  </sheetViews>
  <sheetFormatPr defaultColWidth="9" defaultRowHeight="15.75" customHeight="1"/>
  <cols>
    <col min="1" max="1" width="5.5" style="4" customWidth="1"/>
    <col min="2" max="2" width="18.125" style="4" customWidth="1"/>
    <col min="3" max="3" width="12.5" style="4" customWidth="1"/>
    <col min="4" max="6" width="12.125" style="4" customWidth="1"/>
    <col min="7" max="7" width="9" style="4"/>
    <col min="8" max="9" width="14.5" style="4" customWidth="1"/>
    <col min="10" max="10" width="11.625" style="4" customWidth="1"/>
    <col min="11" max="16384" width="9" style="4"/>
  </cols>
  <sheetData>
    <row r="1" s="357" customFormat="1" ht="24.95" customHeight="1" spans="1:10">
      <c r="A1" s="5" t="s">
        <v>204</v>
      </c>
      <c r="B1" s="5"/>
      <c r="C1" s="5"/>
      <c r="D1" s="5"/>
      <c r="E1" s="5"/>
      <c r="F1" s="5"/>
      <c r="G1" s="5"/>
      <c r="H1" s="5"/>
      <c r="I1" s="5"/>
      <c r="J1" s="5"/>
    </row>
    <row r="2" s="2" customFormat="1" ht="20.1" customHeight="1" spans="1:10">
      <c r="A2" s="6" t="str">
        <f>CONCATENATE(封面!B5,封面!D5,封面!E5,封面!F5,封面!G5,封面!H5,封面!I5)</f>
        <v>评估基准日：2023年7月31日</v>
      </c>
      <c r="B2" s="6"/>
      <c r="C2" s="6"/>
      <c r="D2" s="6"/>
      <c r="E2" s="6"/>
      <c r="F2" s="6"/>
      <c r="G2" s="6"/>
      <c r="H2" s="7"/>
      <c r="I2" s="7"/>
      <c r="J2" s="7"/>
    </row>
    <row r="3" s="2" customFormat="1" ht="20.1" customHeight="1" spans="1:10">
      <c r="A3" s="8" t="str">
        <f>封面!B4&amp;封面!D4</f>
        <v>被评估单位：北京北一中型数控机床有限责任公司</v>
      </c>
      <c r="J3" s="9" t="s">
        <v>19</v>
      </c>
    </row>
    <row r="4" s="3" customFormat="1" ht="20.1" customHeight="1" spans="1:10">
      <c r="A4" s="10" t="s">
        <v>21</v>
      </c>
      <c r="B4" s="10" t="s">
        <v>197</v>
      </c>
      <c r="C4" s="10" t="s">
        <v>205</v>
      </c>
      <c r="D4" s="10" t="s">
        <v>206</v>
      </c>
      <c r="E4" s="10" t="s">
        <v>199</v>
      </c>
      <c r="F4" s="10" t="s">
        <v>207</v>
      </c>
      <c r="G4" s="10" t="s">
        <v>201</v>
      </c>
      <c r="H4" s="10" t="s">
        <v>109</v>
      </c>
      <c r="I4" s="10" t="s">
        <v>110</v>
      </c>
      <c r="J4" s="10" t="s">
        <v>147</v>
      </c>
    </row>
    <row r="5" s="2" customFormat="1" ht="20.1" customHeight="1" spans="1:10">
      <c r="A5" s="10"/>
      <c r="B5" s="11"/>
      <c r="C5" s="10"/>
      <c r="D5" s="12"/>
      <c r="E5" s="12"/>
      <c r="F5" s="10"/>
      <c r="G5" s="10"/>
      <c r="H5" s="13"/>
      <c r="I5" s="13"/>
      <c r="J5" s="13" t="str">
        <f>IF(H5=0,"",(I5-H5)/H5*100)</f>
        <v/>
      </c>
    </row>
    <row r="6" s="2" customFormat="1" ht="20.1" customHeight="1" spans="1:10">
      <c r="A6" s="10"/>
      <c r="B6" s="11"/>
      <c r="C6" s="10"/>
      <c r="D6" s="12"/>
      <c r="E6" s="12"/>
      <c r="F6" s="10"/>
      <c r="G6" s="10"/>
      <c r="H6" s="13"/>
      <c r="I6" s="13"/>
      <c r="J6" s="13" t="str">
        <f t="shared" ref="J6:J20" si="0">IF(H6=0,"",(I6-H6)/H6*100)</f>
        <v/>
      </c>
    </row>
    <row r="7" s="2" customFormat="1" ht="20.1" customHeight="1" spans="1:10">
      <c r="A7" s="10"/>
      <c r="B7" s="11"/>
      <c r="C7" s="10"/>
      <c r="D7" s="12"/>
      <c r="E7" s="12"/>
      <c r="F7" s="10"/>
      <c r="G7" s="10"/>
      <c r="H7" s="13"/>
      <c r="I7" s="13"/>
      <c r="J7" s="13" t="str">
        <f t="shared" si="0"/>
        <v/>
      </c>
    </row>
    <row r="8" s="2" customFormat="1" ht="20.1" customHeight="1" spans="1:10">
      <c r="A8" s="10"/>
      <c r="B8" s="11"/>
      <c r="C8" s="10"/>
      <c r="D8" s="12"/>
      <c r="E8" s="12"/>
      <c r="F8" s="10"/>
      <c r="G8" s="10"/>
      <c r="H8" s="13"/>
      <c r="I8" s="13"/>
      <c r="J8" s="13" t="str">
        <f t="shared" si="0"/>
        <v/>
      </c>
    </row>
    <row r="9" s="2" customFormat="1" ht="20.1" customHeight="1" spans="1:10">
      <c r="A9" s="10"/>
      <c r="B9" s="11"/>
      <c r="C9" s="10"/>
      <c r="D9" s="12"/>
      <c r="E9" s="12"/>
      <c r="F9" s="10"/>
      <c r="G9" s="10"/>
      <c r="H9" s="13"/>
      <c r="I9" s="13"/>
      <c r="J9" s="13" t="str">
        <f t="shared" si="0"/>
        <v/>
      </c>
    </row>
    <row r="10" s="2" customFormat="1" ht="20.1" customHeight="1" spans="1:10">
      <c r="A10" s="10"/>
      <c r="B10" s="11"/>
      <c r="C10" s="10"/>
      <c r="D10" s="12"/>
      <c r="E10" s="12"/>
      <c r="F10" s="10"/>
      <c r="G10" s="10"/>
      <c r="H10" s="13"/>
      <c r="I10" s="13"/>
      <c r="J10" s="13" t="str">
        <f t="shared" si="0"/>
        <v/>
      </c>
    </row>
    <row r="11" s="2" customFormat="1" ht="20.1" customHeight="1" spans="1:10">
      <c r="A11" s="10"/>
      <c r="B11" s="11"/>
      <c r="C11" s="10"/>
      <c r="D11" s="12"/>
      <c r="E11" s="12"/>
      <c r="F11" s="10"/>
      <c r="G11" s="10"/>
      <c r="H11" s="13"/>
      <c r="I11" s="13"/>
      <c r="J11" s="13" t="str">
        <f t="shared" si="0"/>
        <v/>
      </c>
    </row>
    <row r="12" s="2" customFormat="1" ht="20.1" customHeight="1" spans="1:10">
      <c r="A12" s="10"/>
      <c r="B12" s="11"/>
      <c r="C12" s="10"/>
      <c r="D12" s="12"/>
      <c r="E12" s="12"/>
      <c r="F12" s="10"/>
      <c r="G12" s="10"/>
      <c r="H12" s="13"/>
      <c r="I12" s="13"/>
      <c r="J12" s="13" t="str">
        <f t="shared" si="0"/>
        <v/>
      </c>
    </row>
    <row r="13" s="2" customFormat="1" ht="20.1" customHeight="1" spans="1:10">
      <c r="A13" s="10"/>
      <c r="B13" s="11"/>
      <c r="C13" s="10"/>
      <c r="D13" s="12"/>
      <c r="E13" s="12"/>
      <c r="F13" s="10"/>
      <c r="G13" s="10"/>
      <c r="H13" s="13"/>
      <c r="I13" s="13"/>
      <c r="J13" s="13" t="str">
        <f t="shared" si="0"/>
        <v/>
      </c>
    </row>
    <row r="14" s="2" customFormat="1" ht="20.1" customHeight="1" spans="1:10">
      <c r="A14" s="10"/>
      <c r="B14" s="11"/>
      <c r="C14" s="10"/>
      <c r="D14" s="12"/>
      <c r="E14" s="12"/>
      <c r="F14" s="10"/>
      <c r="G14" s="10"/>
      <c r="H14" s="13"/>
      <c r="I14" s="13"/>
      <c r="J14" s="13" t="str">
        <f t="shared" si="0"/>
        <v/>
      </c>
    </row>
    <row r="15" s="2" customFormat="1" ht="20.1" customHeight="1" spans="1:10">
      <c r="A15" s="10"/>
      <c r="B15" s="11"/>
      <c r="C15" s="10"/>
      <c r="D15" s="12"/>
      <c r="E15" s="12"/>
      <c r="F15" s="10"/>
      <c r="G15" s="10"/>
      <c r="H15" s="13"/>
      <c r="I15" s="13"/>
      <c r="J15" s="13" t="str">
        <f t="shared" si="0"/>
        <v/>
      </c>
    </row>
    <row r="16" s="2" customFormat="1" ht="20.1" customHeight="1" spans="1:10">
      <c r="A16" s="10"/>
      <c r="B16" s="11"/>
      <c r="C16" s="10"/>
      <c r="D16" s="12"/>
      <c r="E16" s="12"/>
      <c r="F16" s="10"/>
      <c r="G16" s="10"/>
      <c r="H16" s="13"/>
      <c r="I16" s="77"/>
      <c r="J16" s="13" t="str">
        <f t="shared" si="0"/>
        <v/>
      </c>
    </row>
    <row r="17" s="2" customFormat="1" ht="20.1" customHeight="1" spans="1:10">
      <c r="A17" s="10"/>
      <c r="B17" s="11"/>
      <c r="C17" s="10"/>
      <c r="D17" s="12"/>
      <c r="E17" s="12"/>
      <c r="F17" s="10"/>
      <c r="G17" s="10"/>
      <c r="H17" s="15"/>
      <c r="I17" s="13"/>
      <c r="J17" s="47" t="str">
        <f t="shared" si="0"/>
        <v/>
      </c>
    </row>
    <row r="18" s="2" customFormat="1" ht="20.1" customHeight="1" spans="1:10">
      <c r="A18" s="10"/>
      <c r="B18" s="11"/>
      <c r="C18" s="10"/>
      <c r="D18" s="12"/>
      <c r="E18" s="12"/>
      <c r="F18" s="10"/>
      <c r="G18" s="10"/>
      <c r="H18" s="13"/>
      <c r="I18" s="52"/>
      <c r="J18" s="13" t="str">
        <f t="shared" si="0"/>
        <v/>
      </c>
    </row>
    <row r="19" s="2" customFormat="1" ht="20.1" customHeight="1" spans="1:10">
      <c r="A19" s="10"/>
      <c r="B19" s="11"/>
      <c r="C19" s="10"/>
      <c r="D19" s="12"/>
      <c r="E19" s="12"/>
      <c r="F19" s="10"/>
      <c r="G19" s="10"/>
      <c r="H19" s="13"/>
      <c r="I19" s="13"/>
      <c r="J19" s="13" t="str">
        <f t="shared" si="0"/>
        <v/>
      </c>
    </row>
    <row r="20" s="2" customFormat="1" ht="20.1" customHeight="1" spans="1:10">
      <c r="A20" s="10"/>
      <c r="B20" s="11"/>
      <c r="C20" s="10"/>
      <c r="D20" s="12"/>
      <c r="E20" s="12"/>
      <c r="F20" s="10"/>
      <c r="G20" s="10"/>
      <c r="H20" s="13"/>
      <c r="I20" s="13"/>
      <c r="J20" s="13" t="str">
        <f t="shared" si="0"/>
        <v/>
      </c>
    </row>
    <row r="21" s="2" customFormat="1" ht="20.1" customHeight="1" spans="1:10">
      <c r="A21" s="10"/>
      <c r="B21" s="11"/>
      <c r="C21" s="10"/>
      <c r="D21" s="12"/>
      <c r="E21" s="105"/>
      <c r="F21" s="10"/>
      <c r="G21" s="10"/>
      <c r="H21" s="13"/>
      <c r="I21" s="13"/>
      <c r="J21" s="13"/>
    </row>
    <row r="22" s="2" customFormat="1" ht="20.1" customHeight="1" spans="1:10">
      <c r="A22" s="16" t="s">
        <v>203</v>
      </c>
      <c r="B22" s="17"/>
      <c r="C22" s="14"/>
      <c r="D22" s="12"/>
      <c r="E22" s="12"/>
      <c r="F22" s="14"/>
      <c r="G22" s="14"/>
      <c r="H22" s="13">
        <f>SUM(H5:H21)</f>
        <v>0</v>
      </c>
      <c r="I22" s="13">
        <f>SUM(I5:I21)</f>
        <v>0</v>
      </c>
      <c r="J22" s="13" t="str">
        <f>IF(H22=0,"",(I22-H22)/H22*100)</f>
        <v/>
      </c>
    </row>
    <row r="23" s="2" customFormat="1" ht="20.1" customHeight="1" spans="1:8">
      <c r="A23" s="19" t="str">
        <f>'交易性-股票'!A23</f>
        <v>被评估单位填表人：</v>
      </c>
      <c r="H23" s="8"/>
    </row>
    <row r="24" s="2" customFormat="1" ht="20.1" customHeight="1" spans="1:1">
      <c r="A24" s="19" t="str">
        <f>CONCATENATE(封面!B6,封面!D6,封面!E6,封面!F6,封面!G6,封面!H6,封面!I6)</f>
        <v>填表日期：2023年9月1日</v>
      </c>
    </row>
    <row r="25" ht="20.1" customHeight="1"/>
    <row r="26" ht="20.1" customHeight="1"/>
    <row r="27" ht="20.1" customHeight="1"/>
    <row r="28" ht="20.1" customHeight="1"/>
    <row r="29" ht="20.1" customHeight="1"/>
    <row r="30" ht="20.1" customHeight="1"/>
    <row r="31" ht="20.1" customHeight="1"/>
    <row r="32" ht="20.1" customHeight="1"/>
    <row r="33" ht="20.1" customHeight="1"/>
  </sheetData>
  <mergeCells count="3">
    <mergeCell ref="A1:J1"/>
    <mergeCell ref="A2:J2"/>
    <mergeCell ref="A22:B22"/>
  </mergeCells>
  <printOptions horizontalCentered="1"/>
  <pageMargins left="0.62992125984252" right="0.62992125984252" top="0.708661417322835" bottom="0.590551181102362" header="1.02362204724409" footer="0.511811023622047"/>
  <pageSetup paperSize="9" fitToHeight="0" orientation="landscape" horizontalDpi="300" verticalDpi="300"/>
  <headerFooter scaleWithDoc="0">
    <oddFooter>&amp;C&amp;"宋体,常规"&amp;10第 &amp;P 页，共 &amp;N 页&amp;R&amp;"宋体,常规"&amp;10评估机构：中环松德（北京）资产评估有限公司</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3"/>
  <sheetViews>
    <sheetView view="pageBreakPreview" zoomScaleNormal="100" workbookViewId="0">
      <selection activeCell="L45" sqref="L45"/>
    </sheetView>
  </sheetViews>
  <sheetFormatPr defaultColWidth="9" defaultRowHeight="15.75" customHeight="1"/>
  <cols>
    <col min="1" max="1" width="5.875" style="4" customWidth="1"/>
    <col min="2" max="2" width="16.625" style="4" customWidth="1"/>
    <col min="3" max="3" width="13.625" style="4" customWidth="1"/>
    <col min="4" max="5" width="12.125" style="4" customWidth="1"/>
    <col min="6" max="7" width="9.375" style="4" customWidth="1"/>
    <col min="8" max="8" width="15.125" style="4" customWidth="1"/>
    <col min="9" max="9" width="12.875" style="4" customWidth="1"/>
    <col min="10" max="10" width="14.875" style="4" customWidth="1"/>
    <col min="11" max="11" width="12.875" style="4" customWidth="1"/>
    <col min="12" max="16384" width="9" style="4"/>
  </cols>
  <sheetData>
    <row r="1" s="356" customFormat="1" ht="24.95" customHeight="1" spans="1:11">
      <c r="A1" s="5" t="s">
        <v>208</v>
      </c>
      <c r="B1" s="5"/>
      <c r="C1" s="5"/>
      <c r="D1" s="5"/>
      <c r="E1" s="5"/>
      <c r="F1" s="5"/>
      <c r="G1" s="5"/>
      <c r="H1" s="5"/>
      <c r="I1" s="5"/>
      <c r="J1" s="5"/>
      <c r="K1" s="5"/>
    </row>
    <row r="2" s="2" customFormat="1" ht="20.1" customHeight="1" spans="1:11">
      <c r="A2" s="6" t="str">
        <f>CONCATENATE(封面!B5,封面!D5,封面!E5,封面!F5,封面!G5,封面!H5,封面!I5)</f>
        <v>评估基准日：2023年7月31日</v>
      </c>
      <c r="B2" s="6"/>
      <c r="C2" s="6"/>
      <c r="D2" s="6"/>
      <c r="E2" s="6"/>
      <c r="F2" s="6"/>
      <c r="G2" s="6"/>
      <c r="H2" s="7"/>
      <c r="I2" s="7"/>
      <c r="J2" s="7"/>
      <c r="K2" s="7"/>
    </row>
    <row r="3" s="2" customFormat="1" ht="20.1" customHeight="1" spans="1:11">
      <c r="A3" s="8" t="str">
        <f>封面!B4&amp;封面!D4</f>
        <v>被评估单位：北京北一中型数控机床有限责任公司</v>
      </c>
      <c r="K3" s="9" t="s">
        <v>19</v>
      </c>
    </row>
    <row r="4" s="3" customFormat="1" ht="20.1" customHeight="1" spans="1:11">
      <c r="A4" s="10" t="s">
        <v>21</v>
      </c>
      <c r="B4" s="10" t="s">
        <v>209</v>
      </c>
      <c r="C4" s="10" t="s">
        <v>210</v>
      </c>
      <c r="D4" s="10" t="s">
        <v>211</v>
      </c>
      <c r="E4" s="10" t="s">
        <v>199</v>
      </c>
      <c r="F4" s="10" t="s">
        <v>212</v>
      </c>
      <c r="G4" s="10" t="s">
        <v>201</v>
      </c>
      <c r="H4" s="10" t="s">
        <v>109</v>
      </c>
      <c r="I4" s="10" t="s">
        <v>213</v>
      </c>
      <c r="J4" s="10" t="s">
        <v>110</v>
      </c>
      <c r="K4" s="10" t="s">
        <v>147</v>
      </c>
    </row>
    <row r="5" s="2" customFormat="1" ht="20.1" customHeight="1" spans="1:11">
      <c r="A5" s="10"/>
      <c r="B5" s="11"/>
      <c r="C5" s="10"/>
      <c r="D5" s="12"/>
      <c r="E5" s="12"/>
      <c r="F5" s="10"/>
      <c r="G5" s="10"/>
      <c r="H5" s="13"/>
      <c r="I5" s="13"/>
      <c r="J5" s="13"/>
      <c r="K5" s="13" t="str">
        <f t="shared" ref="K5:K23" si="0">IF(H5=0,"",(J5-H5)/H5*100)</f>
        <v/>
      </c>
    </row>
    <row r="6" s="2" customFormat="1" ht="20.1" customHeight="1" spans="1:11">
      <c r="A6" s="10"/>
      <c r="B6" s="11"/>
      <c r="C6" s="10"/>
      <c r="D6" s="12"/>
      <c r="E6" s="38"/>
      <c r="F6" s="10"/>
      <c r="G6" s="10"/>
      <c r="H6" s="13"/>
      <c r="I6" s="13"/>
      <c r="J6" s="13"/>
      <c r="K6" s="13" t="str">
        <f t="shared" si="0"/>
        <v/>
      </c>
    </row>
    <row r="7" s="2" customFormat="1" ht="20.1" customHeight="1" spans="1:11">
      <c r="A7" s="10"/>
      <c r="B7" s="11"/>
      <c r="C7" s="10"/>
      <c r="D7" s="12"/>
      <c r="E7" s="38"/>
      <c r="F7" s="10"/>
      <c r="G7" s="10"/>
      <c r="H7" s="13"/>
      <c r="I7" s="13"/>
      <c r="J7" s="13"/>
      <c r="K7" s="13" t="str">
        <f t="shared" si="0"/>
        <v/>
      </c>
    </row>
    <row r="8" s="2" customFormat="1" ht="20.1" customHeight="1" spans="1:11">
      <c r="A8" s="10"/>
      <c r="B8" s="11"/>
      <c r="C8" s="10"/>
      <c r="D8" s="12"/>
      <c r="E8" s="38"/>
      <c r="F8" s="10"/>
      <c r="G8" s="10"/>
      <c r="H8" s="13"/>
      <c r="I8" s="13"/>
      <c r="J8" s="13"/>
      <c r="K8" s="13" t="str">
        <f t="shared" si="0"/>
        <v/>
      </c>
    </row>
    <row r="9" s="2" customFormat="1" ht="20.1" customHeight="1" spans="1:11">
      <c r="A9" s="10"/>
      <c r="B9" s="11"/>
      <c r="C9" s="10"/>
      <c r="D9" s="12"/>
      <c r="E9" s="38"/>
      <c r="F9" s="10"/>
      <c r="G9" s="10"/>
      <c r="H9" s="13"/>
      <c r="I9" s="13"/>
      <c r="J9" s="13"/>
      <c r="K9" s="13" t="str">
        <f t="shared" si="0"/>
        <v/>
      </c>
    </row>
    <row r="10" s="2" customFormat="1" ht="20.1" customHeight="1" spans="1:11">
      <c r="A10" s="10"/>
      <c r="B10" s="11"/>
      <c r="C10" s="10"/>
      <c r="D10" s="12"/>
      <c r="E10" s="38"/>
      <c r="F10" s="10"/>
      <c r="G10" s="10"/>
      <c r="H10" s="13"/>
      <c r="I10" s="13"/>
      <c r="J10" s="13"/>
      <c r="K10" s="13" t="str">
        <f t="shared" si="0"/>
        <v/>
      </c>
    </row>
    <row r="11" s="2" customFormat="1" ht="20.1" customHeight="1" spans="1:11">
      <c r="A11" s="10"/>
      <c r="B11" s="11"/>
      <c r="C11" s="10"/>
      <c r="D11" s="12"/>
      <c r="E11" s="38"/>
      <c r="F11" s="10"/>
      <c r="G11" s="10"/>
      <c r="H11" s="13"/>
      <c r="I11" s="13"/>
      <c r="J11" s="13"/>
      <c r="K11" s="13" t="str">
        <f t="shared" si="0"/>
        <v/>
      </c>
    </row>
    <row r="12" s="2" customFormat="1" ht="20.1" customHeight="1" spans="1:11">
      <c r="A12" s="10"/>
      <c r="B12" s="11"/>
      <c r="C12" s="10"/>
      <c r="D12" s="12"/>
      <c r="E12" s="38"/>
      <c r="F12" s="10"/>
      <c r="G12" s="10"/>
      <c r="H12" s="13"/>
      <c r="I12" s="13"/>
      <c r="J12" s="13"/>
      <c r="K12" s="13" t="str">
        <f t="shared" si="0"/>
        <v/>
      </c>
    </row>
    <row r="13" s="2" customFormat="1" ht="20.1" customHeight="1" spans="1:11">
      <c r="A13" s="10"/>
      <c r="B13" s="11"/>
      <c r="C13" s="10"/>
      <c r="D13" s="12"/>
      <c r="E13" s="38"/>
      <c r="F13" s="10"/>
      <c r="G13" s="10"/>
      <c r="H13" s="13"/>
      <c r="I13" s="13"/>
      <c r="J13" s="13"/>
      <c r="K13" s="13" t="str">
        <f t="shared" si="0"/>
        <v/>
      </c>
    </row>
    <row r="14" s="2" customFormat="1" ht="20.1" customHeight="1" spans="1:11">
      <c r="A14" s="10"/>
      <c r="B14" s="11"/>
      <c r="C14" s="10"/>
      <c r="D14" s="12"/>
      <c r="E14" s="38"/>
      <c r="F14" s="10"/>
      <c r="G14" s="10"/>
      <c r="H14" s="13"/>
      <c r="I14" s="13"/>
      <c r="J14" s="13"/>
      <c r="K14" s="13" t="str">
        <f t="shared" si="0"/>
        <v/>
      </c>
    </row>
    <row r="15" s="2" customFormat="1" ht="20.1" customHeight="1" spans="1:11">
      <c r="A15" s="10"/>
      <c r="B15" s="11"/>
      <c r="C15" s="10"/>
      <c r="D15" s="12"/>
      <c r="E15" s="38"/>
      <c r="F15" s="10"/>
      <c r="G15" s="10"/>
      <c r="H15" s="13"/>
      <c r="I15" s="13"/>
      <c r="J15" s="13"/>
      <c r="K15" s="13" t="str">
        <f t="shared" si="0"/>
        <v/>
      </c>
    </row>
    <row r="16" s="2" customFormat="1" ht="20.1" customHeight="1" spans="1:11">
      <c r="A16" s="10"/>
      <c r="B16" s="11"/>
      <c r="C16" s="10"/>
      <c r="D16" s="12"/>
      <c r="E16" s="38"/>
      <c r="F16" s="10"/>
      <c r="G16" s="10"/>
      <c r="H16" s="13"/>
      <c r="I16" s="77"/>
      <c r="J16" s="13"/>
      <c r="K16" s="13" t="str">
        <f t="shared" si="0"/>
        <v/>
      </c>
    </row>
    <row r="17" s="2" customFormat="1" ht="20.1" customHeight="1" spans="1:11">
      <c r="A17" s="10"/>
      <c r="B17" s="11"/>
      <c r="C17" s="10"/>
      <c r="D17" s="12"/>
      <c r="E17" s="38"/>
      <c r="F17" s="10"/>
      <c r="G17" s="10"/>
      <c r="H17" s="15"/>
      <c r="I17" s="13"/>
      <c r="J17" s="47"/>
      <c r="K17" s="13" t="str">
        <f t="shared" si="0"/>
        <v/>
      </c>
    </row>
    <row r="18" s="2" customFormat="1" ht="20.1" customHeight="1" spans="1:11">
      <c r="A18" s="10"/>
      <c r="B18" s="11"/>
      <c r="C18" s="10"/>
      <c r="D18" s="12"/>
      <c r="E18" s="38"/>
      <c r="F18" s="10"/>
      <c r="G18" s="10"/>
      <c r="H18" s="13"/>
      <c r="I18" s="52"/>
      <c r="J18" s="13"/>
      <c r="K18" s="13" t="str">
        <f t="shared" si="0"/>
        <v/>
      </c>
    </row>
    <row r="19" s="2" customFormat="1" ht="20.1" customHeight="1" spans="1:11">
      <c r="A19" s="10"/>
      <c r="B19" s="11"/>
      <c r="C19" s="10"/>
      <c r="D19" s="12"/>
      <c r="E19" s="38"/>
      <c r="F19" s="10"/>
      <c r="G19" s="10"/>
      <c r="H19" s="13"/>
      <c r="I19" s="13"/>
      <c r="J19" s="13"/>
      <c r="K19" s="13" t="str">
        <f t="shared" si="0"/>
        <v/>
      </c>
    </row>
    <row r="20" s="2" customFormat="1" ht="20.1" customHeight="1" spans="1:11">
      <c r="A20" s="10"/>
      <c r="B20" s="11"/>
      <c r="C20" s="10"/>
      <c r="D20" s="12"/>
      <c r="E20" s="38"/>
      <c r="F20" s="10"/>
      <c r="G20" s="10"/>
      <c r="H20" s="13"/>
      <c r="I20" s="13"/>
      <c r="J20" s="13"/>
      <c r="K20" s="13" t="str">
        <f t="shared" si="0"/>
        <v/>
      </c>
    </row>
    <row r="21" s="2" customFormat="1" ht="20.1" customHeight="1" spans="1:11">
      <c r="A21" s="10"/>
      <c r="B21" s="11"/>
      <c r="C21" s="10"/>
      <c r="D21" s="12"/>
      <c r="E21" s="211"/>
      <c r="F21" s="10"/>
      <c r="G21" s="10"/>
      <c r="H21" s="13"/>
      <c r="I21" s="13"/>
      <c r="J21" s="13"/>
      <c r="K21" s="13" t="str">
        <f t="shared" si="0"/>
        <v/>
      </c>
    </row>
    <row r="22" s="2" customFormat="1" ht="20.1" customHeight="1" spans="1:11">
      <c r="A22" s="10"/>
      <c r="B22" s="11"/>
      <c r="C22" s="10"/>
      <c r="D22" s="12"/>
      <c r="E22" s="38"/>
      <c r="F22" s="10"/>
      <c r="G22" s="10"/>
      <c r="H22" s="13"/>
      <c r="I22" s="13"/>
      <c r="J22" s="13"/>
      <c r="K22" s="13" t="str">
        <f t="shared" si="0"/>
        <v/>
      </c>
    </row>
    <row r="23" s="2" customFormat="1" ht="20.1" customHeight="1" spans="1:11">
      <c r="A23" s="10"/>
      <c r="B23" s="11"/>
      <c r="C23" s="10"/>
      <c r="D23" s="12"/>
      <c r="E23" s="38"/>
      <c r="F23" s="10"/>
      <c r="G23" s="10"/>
      <c r="H23" s="13"/>
      <c r="I23" s="13"/>
      <c r="J23" s="13"/>
      <c r="K23" s="13" t="str">
        <f t="shared" si="0"/>
        <v/>
      </c>
    </row>
    <row r="24" s="2" customFormat="1" ht="20.1" customHeight="1" spans="1:11">
      <c r="A24" s="10"/>
      <c r="B24" s="11"/>
      <c r="C24" s="10"/>
      <c r="D24" s="12"/>
      <c r="E24" s="38"/>
      <c r="F24" s="10"/>
      <c r="G24" s="10"/>
      <c r="H24" s="13"/>
      <c r="I24" s="13"/>
      <c r="J24" s="13"/>
      <c r="K24" s="13"/>
    </row>
    <row r="25" s="2" customFormat="1" ht="20.1" customHeight="1" spans="1:11">
      <c r="A25" s="16" t="s">
        <v>203</v>
      </c>
      <c r="B25" s="17"/>
      <c r="C25" s="14"/>
      <c r="D25" s="12"/>
      <c r="E25" s="14"/>
      <c r="F25" s="14"/>
      <c r="G25" s="14"/>
      <c r="H25" s="13">
        <f>SUM(H5:H24)</f>
        <v>0</v>
      </c>
      <c r="I25" s="13"/>
      <c r="J25" s="13">
        <f>SUM(J5:J24)</f>
        <v>0</v>
      </c>
      <c r="K25" s="13" t="str">
        <f>IF(H25=0,"",(J25-H25)/H25*100)</f>
        <v/>
      </c>
    </row>
    <row r="26" s="2" customFormat="1" ht="20.1" customHeight="1" spans="1:8">
      <c r="A26" s="19" t="str">
        <f>'交易性-债券'!A23</f>
        <v>被评估单位填表人：</v>
      </c>
      <c r="H26" s="8"/>
    </row>
    <row r="27" s="2" customFormat="1" ht="20.1" customHeight="1" spans="1:1">
      <c r="A27" s="19" t="str">
        <f>CONCATENATE(封面!B6,封面!D6,封面!E6,封面!F6,封面!G6,封面!H6,封面!I6)</f>
        <v>填表日期：2023年9月1日</v>
      </c>
    </row>
    <row r="28" ht="20.1" customHeight="1"/>
    <row r="29" ht="20.1" customHeight="1"/>
    <row r="30" ht="20.1" customHeight="1"/>
    <row r="31" ht="20.1" customHeight="1"/>
    <row r="32" ht="20.1" customHeight="1"/>
    <row r="33" ht="20.1" customHeight="1"/>
  </sheetData>
  <mergeCells count="3">
    <mergeCell ref="A1:K1"/>
    <mergeCell ref="A2:K2"/>
    <mergeCell ref="A25:B25"/>
  </mergeCells>
  <printOptions horizontalCentered="1"/>
  <pageMargins left="0.62992125984252" right="0.62992125984252" top="0.708661417322835" bottom="0.590551181102362" header="1.02362204724409" footer="0.511811023622047"/>
  <pageSetup paperSize="9" scale="92" fitToHeight="0" orientation="landscape" horizontalDpi="300" verticalDpi="300"/>
  <headerFooter scaleWithDoc="0">
    <oddFooter>&amp;C&amp;"宋体,常规"&amp;10第 &amp;P 页，共 &amp;N 页&amp;R&amp;"宋体,常规"&amp;10评估机构：中环松德（北京）资产评估有限公司</odd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6"/>
  <sheetViews>
    <sheetView view="pageBreakPreview" zoomScale="110" zoomScaleNormal="100" workbookViewId="0">
      <selection activeCell="L45" sqref="L45"/>
    </sheetView>
  </sheetViews>
  <sheetFormatPr defaultColWidth="11" defaultRowHeight="15" outlineLevelCol="7"/>
  <cols>
    <col min="1" max="1" width="11" style="338"/>
    <col min="2" max="2" width="15.625" style="338" customWidth="1"/>
    <col min="3" max="16384" width="11" style="338"/>
  </cols>
  <sheetData>
    <row r="1" ht="23" spans="1:8">
      <c r="A1" s="339" t="s">
        <v>214</v>
      </c>
      <c r="B1" s="339"/>
      <c r="C1" s="339"/>
      <c r="D1" s="339"/>
      <c r="E1" s="339"/>
      <c r="F1" s="339"/>
      <c r="G1" s="339"/>
      <c r="H1" s="339"/>
    </row>
    <row r="2" spans="1:8">
      <c r="A2" s="3" t="str">
        <f>CONCATENATE(封面!B5,封面!D5,封面!E5,封面!F5,封面!G5,封面!H5,封面!I5)</f>
        <v>评估基准日：2023年7月31日</v>
      </c>
      <c r="B2" s="3"/>
      <c r="C2" s="3"/>
      <c r="D2" s="3"/>
      <c r="E2" s="3"/>
      <c r="F2" s="3"/>
      <c r="G2" s="3"/>
      <c r="H2" s="3"/>
    </row>
    <row r="3" spans="1:8">
      <c r="A3" s="348" t="str">
        <f>'交易性-基金'!A3</f>
        <v>被评估单位：北京北一中型数控机床有限责任公司</v>
      </c>
      <c r="B3" s="19"/>
      <c r="C3" s="349"/>
      <c r="D3" s="349"/>
      <c r="E3" s="349"/>
      <c r="F3" s="349"/>
      <c r="H3" s="9" t="s">
        <v>19</v>
      </c>
    </row>
    <row r="4" spans="1:8">
      <c r="A4" s="10" t="s">
        <v>21</v>
      </c>
      <c r="B4" s="10" t="s">
        <v>215</v>
      </c>
      <c r="C4" s="10" t="s">
        <v>199</v>
      </c>
      <c r="D4" s="10" t="s">
        <v>216</v>
      </c>
      <c r="E4" s="10" t="s">
        <v>201</v>
      </c>
      <c r="F4" s="10" t="s">
        <v>109</v>
      </c>
      <c r="G4" s="10" t="s">
        <v>110</v>
      </c>
      <c r="H4" s="10" t="s">
        <v>147</v>
      </c>
    </row>
    <row r="5" spans="1:8">
      <c r="A5" s="350"/>
      <c r="B5" s="351"/>
      <c r="C5" s="352"/>
      <c r="D5" s="352"/>
      <c r="E5" s="352"/>
      <c r="F5" s="353"/>
      <c r="G5" s="351"/>
      <c r="H5" s="13" t="str">
        <f t="shared" ref="H5" si="0">IF(E5=0,"",(G5-E5)/E5*100)</f>
        <v/>
      </c>
    </row>
    <row r="6" spans="1:8">
      <c r="A6" s="350"/>
      <c r="B6" s="351"/>
      <c r="C6" s="352"/>
      <c r="D6" s="352"/>
      <c r="E6" s="352"/>
      <c r="F6" s="352"/>
      <c r="G6" s="351"/>
      <c r="H6" s="354"/>
    </row>
    <row r="7" spans="1:8">
      <c r="A7" s="350"/>
      <c r="B7" s="351"/>
      <c r="C7" s="352"/>
      <c r="D7" s="352"/>
      <c r="E7" s="352"/>
      <c r="F7" s="352"/>
      <c r="G7" s="351"/>
      <c r="H7" s="354"/>
    </row>
    <row r="8" spans="1:8">
      <c r="A8" s="350"/>
      <c r="B8" s="351"/>
      <c r="C8" s="352"/>
      <c r="D8" s="352"/>
      <c r="E8" s="352"/>
      <c r="F8" s="352"/>
      <c r="G8" s="351"/>
      <c r="H8" s="354"/>
    </row>
    <row r="9" spans="1:8">
      <c r="A9" s="350"/>
      <c r="B9" s="351"/>
      <c r="C9" s="352"/>
      <c r="D9" s="352"/>
      <c r="E9" s="352"/>
      <c r="F9" s="352"/>
      <c r="G9" s="351"/>
      <c r="H9" s="354"/>
    </row>
    <row r="10" spans="1:8">
      <c r="A10" s="350"/>
      <c r="B10" s="351"/>
      <c r="C10" s="352"/>
      <c r="D10" s="352"/>
      <c r="E10" s="352"/>
      <c r="F10" s="352"/>
      <c r="G10" s="351"/>
      <c r="H10" s="354"/>
    </row>
    <row r="11" spans="1:8">
      <c r="A11" s="350"/>
      <c r="B11" s="351"/>
      <c r="C11" s="352"/>
      <c r="D11" s="352"/>
      <c r="E11" s="352"/>
      <c r="F11" s="352"/>
      <c r="G11" s="351"/>
      <c r="H11" s="354"/>
    </row>
    <row r="12" spans="1:8">
      <c r="A12" s="350"/>
      <c r="B12" s="351"/>
      <c r="C12" s="352"/>
      <c r="D12" s="352"/>
      <c r="E12" s="352"/>
      <c r="F12" s="352"/>
      <c r="G12" s="351"/>
      <c r="H12" s="354"/>
    </row>
    <row r="13" spans="1:8">
      <c r="A13" s="350"/>
      <c r="B13" s="351"/>
      <c r="C13" s="352"/>
      <c r="D13" s="352"/>
      <c r="E13" s="352"/>
      <c r="F13" s="352"/>
      <c r="G13" s="351"/>
      <c r="H13" s="354"/>
    </row>
    <row r="14" spans="1:8">
      <c r="A14" s="350"/>
      <c r="B14" s="351"/>
      <c r="C14" s="352"/>
      <c r="D14" s="352"/>
      <c r="E14" s="352"/>
      <c r="F14" s="352"/>
      <c r="G14" s="351"/>
      <c r="H14" s="354"/>
    </row>
    <row r="15" spans="1:8">
      <c r="A15" s="350"/>
      <c r="B15" s="351"/>
      <c r="C15" s="352"/>
      <c r="D15" s="352"/>
      <c r="E15" s="352"/>
      <c r="F15" s="352"/>
      <c r="G15" s="351"/>
      <c r="H15" s="354"/>
    </row>
    <row r="16" spans="1:8">
      <c r="A16" s="350"/>
      <c r="B16" s="351"/>
      <c r="C16" s="352"/>
      <c r="D16" s="352"/>
      <c r="E16" s="352"/>
      <c r="F16" s="352"/>
      <c r="G16" s="351"/>
      <c r="H16" s="354"/>
    </row>
    <row r="17" spans="1:8">
      <c r="A17" s="350"/>
      <c r="B17" s="351"/>
      <c r="C17" s="352"/>
      <c r="D17" s="352"/>
      <c r="E17" s="352"/>
      <c r="F17" s="352"/>
      <c r="G17" s="351"/>
      <c r="H17" s="354"/>
    </row>
    <row r="18" spans="1:8">
      <c r="A18" s="350"/>
      <c r="B18" s="351"/>
      <c r="C18" s="352"/>
      <c r="D18" s="352"/>
      <c r="E18" s="352"/>
      <c r="F18" s="352"/>
      <c r="G18" s="351"/>
      <c r="H18" s="354"/>
    </row>
    <row r="19" spans="1:8">
      <c r="A19" s="350"/>
      <c r="B19" s="351"/>
      <c r="C19" s="352"/>
      <c r="D19" s="352"/>
      <c r="E19" s="352"/>
      <c r="F19" s="352"/>
      <c r="G19" s="351"/>
      <c r="H19" s="354"/>
    </row>
    <row r="20" spans="1:8">
      <c r="A20" s="350"/>
      <c r="B20" s="351"/>
      <c r="C20" s="352"/>
      <c r="D20" s="352"/>
      <c r="E20" s="352"/>
      <c r="F20" s="352"/>
      <c r="G20" s="351"/>
      <c r="H20" s="354"/>
    </row>
    <row r="21" spans="1:8">
      <c r="A21" s="350"/>
      <c r="B21" s="351"/>
      <c r="C21" s="352"/>
      <c r="D21" s="352"/>
      <c r="E21" s="352"/>
      <c r="F21" s="352"/>
      <c r="G21" s="351"/>
      <c r="H21" s="354"/>
    </row>
    <row r="22" spans="1:8">
      <c r="A22" s="350"/>
      <c r="B22" s="351"/>
      <c r="C22" s="352"/>
      <c r="D22" s="352"/>
      <c r="E22" s="352"/>
      <c r="F22" s="352"/>
      <c r="G22" s="351"/>
      <c r="H22" s="354"/>
    </row>
    <row r="23" spans="1:8">
      <c r="A23" s="350"/>
      <c r="B23" s="351"/>
      <c r="C23" s="352"/>
      <c r="D23" s="352"/>
      <c r="E23" s="352"/>
      <c r="F23" s="352"/>
      <c r="G23" s="351"/>
      <c r="H23" s="354"/>
    </row>
    <row r="24" spans="1:8">
      <c r="A24" s="350"/>
      <c r="B24" s="351" t="s">
        <v>217</v>
      </c>
      <c r="C24" s="352"/>
      <c r="D24" s="352"/>
      <c r="E24" s="352"/>
      <c r="F24" s="355">
        <v>0</v>
      </c>
      <c r="G24" s="355">
        <v>0</v>
      </c>
      <c r="H24" s="354"/>
    </row>
    <row r="25" s="337" customFormat="1" ht="13" spans="1:1">
      <c r="A25" s="347" t="str">
        <f>'交易性-基金'!A26</f>
        <v>被评估单位填表人：</v>
      </c>
    </row>
    <row r="26" s="337" customFormat="1" ht="13" spans="1:1">
      <c r="A26" s="347" t="str">
        <f>'交易性-基金'!A27</f>
        <v>填表日期：2023年9月1日</v>
      </c>
    </row>
  </sheetData>
  <mergeCells count="2">
    <mergeCell ref="A1:H1"/>
    <mergeCell ref="A2:H2"/>
  </mergeCells>
  <printOptions horizontalCentered="1"/>
  <pageMargins left="0.62992125984252" right="0.62992125984252" top="0.708661417322835" bottom="0.590551181102362" header="1.02362204724409" footer="0.511811023622047"/>
  <pageSetup paperSize="9" fitToHeight="0" orientation="landscape"/>
  <headerFooter scaleWithDoc="0">
    <oddFooter>&amp;C&amp;"宋体,常规"&amp;10第 &amp;P 页，共 &amp;N 页&amp;R&amp;"宋体,常规"&amp;10评估机构：中环松德（北京）资产评估有限公司</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3"/>
  <sheetViews>
    <sheetView view="pageBreakPreview" zoomScaleNormal="100" workbookViewId="0">
      <selection activeCell="L45" sqref="L45"/>
    </sheetView>
  </sheetViews>
  <sheetFormatPr defaultColWidth="9" defaultRowHeight="15.75" customHeight="1"/>
  <cols>
    <col min="1" max="1" width="5.125" style="4" customWidth="1"/>
    <col min="2" max="2" width="18.375" style="4" customWidth="1"/>
    <col min="3" max="5" width="12.125" style="4" customWidth="1"/>
    <col min="6" max="6" width="16.625" style="315" customWidth="1"/>
    <col min="7" max="8" width="14.625" style="315" customWidth="1"/>
    <col min="9" max="9" width="14.625" style="4" customWidth="1"/>
    <col min="10" max="16384" width="9" style="4"/>
  </cols>
  <sheetData>
    <row r="1" s="1" customFormat="1" ht="24.95" customHeight="1" spans="1:9">
      <c r="A1" s="5" t="s">
        <v>218</v>
      </c>
      <c r="B1" s="5"/>
      <c r="C1" s="5"/>
      <c r="D1" s="5"/>
      <c r="E1" s="5"/>
      <c r="F1" s="5"/>
      <c r="G1" s="5"/>
      <c r="H1" s="5"/>
      <c r="I1" s="5"/>
    </row>
    <row r="2" s="2" customFormat="1" ht="20.1" customHeight="1" spans="1:9">
      <c r="A2" s="6" t="str">
        <f>CONCATENATE(封面!B5,封面!D5,封面!E5,封面!F5,封面!G5,封面!H5,封面!I5)</f>
        <v>评估基准日：2023年7月31日</v>
      </c>
      <c r="B2" s="6"/>
      <c r="C2" s="6"/>
      <c r="D2" s="6"/>
      <c r="E2" s="6"/>
      <c r="F2" s="6"/>
      <c r="G2" s="7"/>
      <c r="H2" s="7"/>
      <c r="I2" s="7"/>
    </row>
    <row r="3" s="2" customFormat="1" ht="20.1" customHeight="1" spans="1:9">
      <c r="A3" s="8" t="str">
        <f>封面!B4&amp;封面!D4</f>
        <v>被评估单位：北京北一中型数控机床有限责任公司</v>
      </c>
      <c r="F3" s="316"/>
      <c r="G3" s="316"/>
      <c r="H3" s="316"/>
      <c r="I3" s="9" t="s">
        <v>19</v>
      </c>
    </row>
    <row r="4" s="3" customFormat="1" ht="20.1" customHeight="1" spans="1:9">
      <c r="A4" s="10" t="s">
        <v>21</v>
      </c>
      <c r="B4" s="10" t="s">
        <v>219</v>
      </c>
      <c r="C4" s="10" t="s">
        <v>220</v>
      </c>
      <c r="D4" s="10" t="s">
        <v>221</v>
      </c>
      <c r="E4" s="10" t="s">
        <v>207</v>
      </c>
      <c r="F4" s="327" t="s">
        <v>109</v>
      </c>
      <c r="G4" s="327" t="s">
        <v>110</v>
      </c>
      <c r="H4" s="327" t="s">
        <v>147</v>
      </c>
      <c r="I4" s="10" t="s">
        <v>24</v>
      </c>
    </row>
    <row r="5" s="2" customFormat="1" ht="20.1" customHeight="1" spans="1:9">
      <c r="A5" s="10"/>
      <c r="B5" s="11"/>
      <c r="C5" s="12"/>
      <c r="D5" s="12"/>
      <c r="E5" s="14"/>
      <c r="F5" s="13"/>
      <c r="G5" s="13"/>
      <c r="H5" s="13" t="str">
        <f>IF(F5=0,"",(G5-F5)/F5*100)</f>
        <v/>
      </c>
      <c r="I5" s="14"/>
    </row>
    <row r="6" s="2" customFormat="1" ht="20.1" customHeight="1" spans="1:9">
      <c r="A6" s="10"/>
      <c r="B6" s="11"/>
      <c r="C6" s="12"/>
      <c r="D6" s="12"/>
      <c r="E6" s="14"/>
      <c r="F6" s="13"/>
      <c r="G6" s="13"/>
      <c r="H6" s="13" t="str">
        <f t="shared" ref="H6:H22" si="0">IF(F6=0,"",(G6-F6)/F6*100)</f>
        <v/>
      </c>
      <c r="I6" s="14"/>
    </row>
    <row r="7" s="2" customFormat="1" ht="20.1" customHeight="1" spans="1:9">
      <c r="A7" s="10"/>
      <c r="B7" s="11"/>
      <c r="C7" s="12"/>
      <c r="D7" s="12"/>
      <c r="E7" s="14"/>
      <c r="F7" s="13"/>
      <c r="G7" s="13"/>
      <c r="H7" s="13" t="str">
        <f t="shared" si="0"/>
        <v/>
      </c>
      <c r="I7" s="14"/>
    </row>
    <row r="8" s="2" customFormat="1" ht="20.1" customHeight="1" spans="1:9">
      <c r="A8" s="10"/>
      <c r="B8" s="11"/>
      <c r="C8" s="12"/>
      <c r="D8" s="12"/>
      <c r="E8" s="14"/>
      <c r="F8" s="13"/>
      <c r="G8" s="13"/>
      <c r="H8" s="13" t="str">
        <f t="shared" si="0"/>
        <v/>
      </c>
      <c r="I8" s="14"/>
    </row>
    <row r="9" s="2" customFormat="1" ht="20.1" customHeight="1" spans="1:9">
      <c r="A9" s="10"/>
      <c r="B9" s="11"/>
      <c r="C9" s="12"/>
      <c r="D9" s="12"/>
      <c r="E9" s="14"/>
      <c r="F9" s="13"/>
      <c r="G9" s="13"/>
      <c r="H9" s="13" t="str">
        <f t="shared" si="0"/>
        <v/>
      </c>
      <c r="I9" s="14"/>
    </row>
    <row r="10" s="2" customFormat="1" ht="20.1" customHeight="1" spans="1:9">
      <c r="A10" s="10"/>
      <c r="B10" s="11"/>
      <c r="C10" s="12"/>
      <c r="D10" s="12"/>
      <c r="E10" s="14"/>
      <c r="F10" s="13"/>
      <c r="G10" s="13"/>
      <c r="H10" s="13" t="str">
        <f t="shared" si="0"/>
        <v/>
      </c>
      <c r="I10" s="14"/>
    </row>
    <row r="11" s="2" customFormat="1" ht="20.1" customHeight="1" spans="1:9">
      <c r="A11" s="10"/>
      <c r="B11" s="11"/>
      <c r="C11" s="12"/>
      <c r="D11" s="12"/>
      <c r="E11" s="14"/>
      <c r="F11" s="13"/>
      <c r="G11" s="13"/>
      <c r="H11" s="13" t="str">
        <f t="shared" si="0"/>
        <v/>
      </c>
      <c r="I11" s="14"/>
    </row>
    <row r="12" s="2" customFormat="1" ht="20.1" customHeight="1" spans="1:9">
      <c r="A12" s="10"/>
      <c r="B12" s="11"/>
      <c r="C12" s="12"/>
      <c r="D12" s="12"/>
      <c r="E12" s="14"/>
      <c r="F12" s="13"/>
      <c r="G12" s="13"/>
      <c r="H12" s="13" t="str">
        <f t="shared" si="0"/>
        <v/>
      </c>
      <c r="I12" s="14"/>
    </row>
    <row r="13" s="2" customFormat="1" ht="20.1" customHeight="1" spans="1:9">
      <c r="A13" s="10"/>
      <c r="B13" s="11"/>
      <c r="C13" s="12"/>
      <c r="D13" s="12"/>
      <c r="E13" s="14"/>
      <c r="F13" s="13"/>
      <c r="G13" s="13"/>
      <c r="H13" s="13" t="str">
        <f t="shared" si="0"/>
        <v/>
      </c>
      <c r="I13" s="14"/>
    </row>
    <row r="14" s="2" customFormat="1" ht="20.1" customHeight="1" spans="1:9">
      <c r="A14" s="10"/>
      <c r="B14" s="11"/>
      <c r="C14" s="12"/>
      <c r="D14" s="12"/>
      <c r="E14" s="14"/>
      <c r="F14" s="13"/>
      <c r="G14" s="13"/>
      <c r="H14" s="13" t="str">
        <f t="shared" si="0"/>
        <v/>
      </c>
      <c r="I14" s="14"/>
    </row>
    <row r="15" s="2" customFormat="1" ht="20.1" customHeight="1" spans="1:9">
      <c r="A15" s="10"/>
      <c r="B15" s="11"/>
      <c r="C15" s="12"/>
      <c r="D15" s="12"/>
      <c r="E15" s="14"/>
      <c r="F15" s="13"/>
      <c r="G15" s="13"/>
      <c r="H15" s="13" t="str">
        <f t="shared" si="0"/>
        <v/>
      </c>
      <c r="I15" s="14"/>
    </row>
    <row r="16" s="2" customFormat="1" ht="20.1" customHeight="1" spans="1:9">
      <c r="A16" s="10"/>
      <c r="B16" s="11"/>
      <c r="C16" s="12"/>
      <c r="D16" s="12"/>
      <c r="E16" s="14"/>
      <c r="F16" s="13"/>
      <c r="G16" s="13"/>
      <c r="H16" s="13" t="str">
        <f t="shared" si="0"/>
        <v/>
      </c>
      <c r="I16" s="40"/>
    </row>
    <row r="17" s="2" customFormat="1" ht="20.1" customHeight="1" spans="1:9">
      <c r="A17" s="10"/>
      <c r="B17" s="11"/>
      <c r="C17" s="12"/>
      <c r="D17" s="12"/>
      <c r="E17" s="14"/>
      <c r="F17" s="13"/>
      <c r="G17" s="13"/>
      <c r="H17" s="15" t="str">
        <f t="shared" si="0"/>
        <v/>
      </c>
      <c r="I17" s="14"/>
    </row>
    <row r="18" s="2" customFormat="1" ht="20.1" customHeight="1" spans="1:9">
      <c r="A18" s="10"/>
      <c r="B18" s="11"/>
      <c r="C18" s="12"/>
      <c r="D18" s="12"/>
      <c r="E18" s="14"/>
      <c r="F18" s="13"/>
      <c r="G18" s="13"/>
      <c r="H18" s="13" t="str">
        <f t="shared" si="0"/>
        <v/>
      </c>
      <c r="I18" s="41"/>
    </row>
    <row r="19" s="2" customFormat="1" ht="20.1" customHeight="1" spans="1:9">
      <c r="A19" s="10"/>
      <c r="B19" s="11"/>
      <c r="C19" s="12"/>
      <c r="D19" s="12"/>
      <c r="E19" s="14"/>
      <c r="F19" s="13"/>
      <c r="G19" s="13"/>
      <c r="H19" s="13" t="str">
        <f t="shared" si="0"/>
        <v/>
      </c>
      <c r="I19" s="14"/>
    </row>
    <row r="20" s="2" customFormat="1" ht="20.1" customHeight="1" spans="1:9">
      <c r="A20" s="10"/>
      <c r="B20" s="11"/>
      <c r="C20" s="12"/>
      <c r="D20" s="12"/>
      <c r="E20" s="14"/>
      <c r="F20" s="13"/>
      <c r="G20" s="13"/>
      <c r="H20" s="13" t="str">
        <f t="shared" si="0"/>
        <v/>
      </c>
      <c r="I20" s="14"/>
    </row>
    <row r="21" s="2" customFormat="1" ht="20.1" customHeight="1" spans="1:9">
      <c r="A21" s="10"/>
      <c r="B21" s="11"/>
      <c r="C21" s="12"/>
      <c r="D21" s="12"/>
      <c r="E21" s="54"/>
      <c r="F21" s="13"/>
      <c r="G21" s="13"/>
      <c r="H21" s="13" t="str">
        <f t="shared" si="0"/>
        <v/>
      </c>
      <c r="I21" s="14"/>
    </row>
    <row r="22" s="2" customFormat="1" ht="20.1" customHeight="1" spans="1:9">
      <c r="A22" s="16" t="s">
        <v>222</v>
      </c>
      <c r="B22" s="17"/>
      <c r="C22" s="12"/>
      <c r="D22" s="12"/>
      <c r="E22" s="14"/>
      <c r="F22" s="13">
        <f>SUM(F5:F21)</f>
        <v>0</v>
      </c>
      <c r="G22" s="13">
        <f>SUM(G5:G21)</f>
        <v>0</v>
      </c>
      <c r="H22" s="13" t="str">
        <f t="shared" si="0"/>
        <v/>
      </c>
      <c r="I22" s="14"/>
    </row>
    <row r="23" s="2" customFormat="1" ht="20.1" customHeight="1" spans="1:8">
      <c r="A23" s="19" t="str">
        <f>'交易性-基金'!A26</f>
        <v>被评估单位填表人：</v>
      </c>
      <c r="F23" s="8"/>
      <c r="G23" s="316"/>
      <c r="H23" s="316"/>
    </row>
    <row r="24" s="2" customFormat="1" ht="20.1" customHeight="1" spans="1:8">
      <c r="A24" s="19" t="str">
        <f>CONCATENATE(封面!B6,封面!D6,封面!E6,封面!F6,封面!G6,封面!H6,封面!I6)</f>
        <v>填表日期：2023年9月1日</v>
      </c>
      <c r="F24" s="316"/>
      <c r="G24" s="316"/>
      <c r="H24" s="316"/>
    </row>
    <row r="25" ht="20.1" customHeight="1"/>
    <row r="26" ht="20.1" customHeight="1"/>
    <row r="27" ht="20.1" customHeight="1"/>
    <row r="28" ht="20.1" customHeight="1"/>
    <row r="29" ht="20.1" customHeight="1"/>
    <row r="30" ht="20.1" customHeight="1"/>
    <row r="31" ht="20.1" customHeight="1"/>
    <row r="32" ht="20.1" customHeight="1"/>
    <row r="33" ht="20.1" customHeight="1"/>
  </sheetData>
  <mergeCells count="3">
    <mergeCell ref="A1:I1"/>
    <mergeCell ref="A2:I2"/>
    <mergeCell ref="A22:B22"/>
  </mergeCells>
  <printOptions horizontalCentered="1"/>
  <pageMargins left="0.62992125984252" right="0.62992125984252" top="0.708661417322835" bottom="0.590551181102362" header="1.02362204724409" footer="0.511811023622047"/>
  <pageSetup paperSize="9" fitToHeight="0" orientation="landscape" horizontalDpi="300" verticalDpi="300"/>
  <headerFooter scaleWithDoc="0">
    <oddFooter>&amp;C&amp;"宋体,常规"&amp;10第 &amp;P 页，共 &amp;N 页&amp;R&amp;"宋体,常规"&amp;10评估机构：中环松德（北京）资产评估有限公司</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8"/>
  <sheetViews>
    <sheetView view="pageBreakPreview" zoomScaleNormal="100" workbookViewId="0">
      <selection activeCell="L45" sqref="L45"/>
    </sheetView>
  </sheetViews>
  <sheetFormatPr defaultColWidth="9" defaultRowHeight="15.75" customHeight="1"/>
  <cols>
    <col min="1" max="1" width="5.125" style="4" customWidth="1"/>
    <col min="2" max="2" width="23.125" style="4" customWidth="1"/>
    <col min="3" max="3" width="11.125" style="4" customWidth="1"/>
    <col min="4" max="4" width="13.625" style="4" customWidth="1"/>
    <col min="5" max="5" width="14" style="4" customWidth="1"/>
    <col min="6" max="7" width="14.375" style="4" customWidth="1"/>
    <col min="8" max="8" width="9.625" style="4" customWidth="1"/>
    <col min="9" max="9" width="14.625" style="4" customWidth="1"/>
    <col min="10" max="16384" width="9" style="4"/>
  </cols>
  <sheetData>
    <row r="1" s="1" customFormat="1" ht="24.95" customHeight="1" spans="1:9">
      <c r="A1" s="5" t="s">
        <v>223</v>
      </c>
      <c r="B1" s="5"/>
      <c r="C1" s="5"/>
      <c r="D1" s="5"/>
      <c r="E1" s="5"/>
      <c r="F1" s="5"/>
      <c r="G1" s="5"/>
      <c r="H1" s="5"/>
      <c r="I1" s="5"/>
    </row>
    <row r="2" s="2" customFormat="1" ht="20.1" customHeight="1" spans="1:9">
      <c r="A2" s="6" t="str">
        <f>CONCATENATE(封面!B5,封面!D5,封面!E5,封面!F5,封面!G5,封面!H5,封面!I5)</f>
        <v>评估基准日：2023年7月31日</v>
      </c>
      <c r="B2" s="6"/>
      <c r="C2" s="6"/>
      <c r="D2" s="6"/>
      <c r="E2" s="6"/>
      <c r="F2" s="7"/>
      <c r="G2" s="7"/>
      <c r="H2" s="7"/>
      <c r="I2" s="7"/>
    </row>
    <row r="3" s="2" customFormat="1" ht="20.1" customHeight="1" spans="1:9">
      <c r="A3" s="8" t="str">
        <f>封面!B4&amp;封面!D4</f>
        <v>被评估单位：北京北一中型数控机床有限责任公司</v>
      </c>
      <c r="I3" s="9" t="s">
        <v>19</v>
      </c>
    </row>
    <row r="4" s="3" customFormat="1" ht="24.95" customHeight="1" spans="1:9">
      <c r="A4" s="10" t="s">
        <v>21</v>
      </c>
      <c r="B4" s="10" t="s">
        <v>224</v>
      </c>
      <c r="C4" s="10" t="s">
        <v>225</v>
      </c>
      <c r="D4" s="10" t="s">
        <v>226</v>
      </c>
      <c r="E4" s="10" t="s">
        <v>227</v>
      </c>
      <c r="F4" s="10" t="s">
        <v>109</v>
      </c>
      <c r="G4" s="10" t="s">
        <v>110</v>
      </c>
      <c r="H4" s="10" t="s">
        <v>147</v>
      </c>
      <c r="I4" s="10" t="s">
        <v>24</v>
      </c>
    </row>
    <row r="5" s="2" customFormat="1" ht="20.1" customHeight="1" spans="1:9">
      <c r="A5" s="10"/>
      <c r="B5" s="11"/>
      <c r="C5" s="10"/>
      <c r="D5" s="12"/>
      <c r="E5" s="10"/>
      <c r="F5" s="13"/>
      <c r="G5" s="13"/>
      <c r="H5" s="13" t="str">
        <f>IF(F5=0,"",(G5-F5)/F5*100)</f>
        <v/>
      </c>
      <c r="I5" s="14"/>
    </row>
    <row r="6" s="2" customFormat="1" ht="20.1" customHeight="1" spans="1:9">
      <c r="A6" s="10"/>
      <c r="B6" s="11"/>
      <c r="C6" s="10"/>
      <c r="D6" s="12"/>
      <c r="E6" s="10"/>
      <c r="F6" s="13"/>
      <c r="G6" s="13"/>
      <c r="H6" s="13" t="str">
        <f t="shared" ref="H6:H21" si="0">IF(F6=0,"",(G6-F6)/F6*100)</f>
        <v/>
      </c>
      <c r="I6" s="14"/>
    </row>
    <row r="7" s="2" customFormat="1" ht="20.1" customHeight="1" spans="1:9">
      <c r="A7" s="10"/>
      <c r="B7" s="11"/>
      <c r="C7" s="10"/>
      <c r="D7" s="12"/>
      <c r="E7" s="10"/>
      <c r="F7" s="13"/>
      <c r="G7" s="13"/>
      <c r="H7" s="13" t="str">
        <f t="shared" si="0"/>
        <v/>
      </c>
      <c r="I7" s="14"/>
    </row>
    <row r="8" s="2" customFormat="1" ht="20.1" customHeight="1" spans="1:9">
      <c r="A8" s="10"/>
      <c r="B8" s="11"/>
      <c r="C8" s="10"/>
      <c r="D8" s="12"/>
      <c r="E8" s="10"/>
      <c r="F8" s="13"/>
      <c r="G8" s="13"/>
      <c r="H8" s="13" t="str">
        <f t="shared" si="0"/>
        <v/>
      </c>
      <c r="I8" s="14"/>
    </row>
    <row r="9" s="2" customFormat="1" ht="20.1" customHeight="1" spans="1:9">
      <c r="A9" s="10"/>
      <c r="B9" s="11"/>
      <c r="C9" s="10"/>
      <c r="D9" s="12"/>
      <c r="E9" s="10"/>
      <c r="F9" s="13"/>
      <c r="G9" s="13"/>
      <c r="H9" s="13" t="str">
        <f t="shared" si="0"/>
        <v/>
      </c>
      <c r="I9" s="14"/>
    </row>
    <row r="10" s="2" customFormat="1" ht="20.1" customHeight="1" spans="1:9">
      <c r="A10" s="10"/>
      <c r="B10" s="11"/>
      <c r="C10" s="10"/>
      <c r="D10" s="12"/>
      <c r="E10" s="10"/>
      <c r="F10" s="13"/>
      <c r="G10" s="13"/>
      <c r="H10" s="13" t="str">
        <f t="shared" si="0"/>
        <v/>
      </c>
      <c r="I10" s="14"/>
    </row>
    <row r="11" s="2" customFormat="1" ht="20.1" customHeight="1" spans="1:9">
      <c r="A11" s="10"/>
      <c r="B11" s="11"/>
      <c r="C11" s="10"/>
      <c r="D11" s="12"/>
      <c r="E11" s="10"/>
      <c r="F11" s="13"/>
      <c r="G11" s="13"/>
      <c r="H11" s="13" t="str">
        <f t="shared" si="0"/>
        <v/>
      </c>
      <c r="I11" s="14"/>
    </row>
    <row r="12" s="2" customFormat="1" ht="20.1" customHeight="1" spans="1:9">
      <c r="A12" s="10"/>
      <c r="B12" s="11"/>
      <c r="C12" s="10"/>
      <c r="D12" s="12"/>
      <c r="E12" s="10"/>
      <c r="F12" s="13"/>
      <c r="G12" s="13"/>
      <c r="H12" s="13" t="str">
        <f t="shared" si="0"/>
        <v/>
      </c>
      <c r="I12" s="14"/>
    </row>
    <row r="13" s="2" customFormat="1" ht="20.1" customHeight="1" spans="1:9">
      <c r="A13" s="10"/>
      <c r="B13" s="11"/>
      <c r="C13" s="10"/>
      <c r="D13" s="12"/>
      <c r="E13" s="10"/>
      <c r="F13" s="13"/>
      <c r="G13" s="13"/>
      <c r="H13" s="13" t="str">
        <f t="shared" si="0"/>
        <v/>
      </c>
      <c r="I13" s="14"/>
    </row>
    <row r="14" s="2" customFormat="1" ht="20.1" customHeight="1" spans="1:9">
      <c r="A14" s="10"/>
      <c r="B14" s="11"/>
      <c r="C14" s="10"/>
      <c r="D14" s="12"/>
      <c r="E14" s="10"/>
      <c r="F14" s="13"/>
      <c r="G14" s="13"/>
      <c r="H14" s="13" t="str">
        <f t="shared" si="0"/>
        <v/>
      </c>
      <c r="I14" s="14"/>
    </row>
    <row r="15" s="2" customFormat="1" ht="20.1" customHeight="1" spans="1:9">
      <c r="A15" s="10"/>
      <c r="B15" s="11"/>
      <c r="C15" s="10"/>
      <c r="D15" s="12"/>
      <c r="E15" s="10"/>
      <c r="F15" s="13"/>
      <c r="G15" s="13"/>
      <c r="H15" s="13" t="str">
        <f t="shared" si="0"/>
        <v/>
      </c>
      <c r="I15" s="14"/>
    </row>
    <row r="16" s="2" customFormat="1" ht="20.1" customHeight="1" spans="1:9">
      <c r="A16" s="10"/>
      <c r="B16" s="11"/>
      <c r="C16" s="10"/>
      <c r="D16" s="12"/>
      <c r="E16" s="10"/>
      <c r="F16" s="13"/>
      <c r="G16" s="13"/>
      <c r="H16" s="13" t="str">
        <f t="shared" si="0"/>
        <v/>
      </c>
      <c r="I16" s="40"/>
    </row>
    <row r="17" s="2" customFormat="1" ht="20.1" customHeight="1" spans="1:9">
      <c r="A17" s="10"/>
      <c r="B17" s="11"/>
      <c r="C17" s="10"/>
      <c r="D17" s="12"/>
      <c r="E17" s="10"/>
      <c r="F17" s="13"/>
      <c r="G17" s="13"/>
      <c r="H17" s="15" t="str">
        <f t="shared" si="0"/>
        <v/>
      </c>
      <c r="I17" s="14"/>
    </row>
    <row r="18" s="2" customFormat="1" ht="20.1" customHeight="1" spans="1:9">
      <c r="A18" s="16" t="s">
        <v>222</v>
      </c>
      <c r="B18" s="17"/>
      <c r="C18" s="10"/>
      <c r="D18" s="12"/>
      <c r="E18" s="10"/>
      <c r="F18" s="13">
        <f>SUM(F5:F17)</f>
        <v>0</v>
      </c>
      <c r="G18" s="13">
        <f>SUM(G5:G17)</f>
        <v>0</v>
      </c>
      <c r="H18" s="13" t="str">
        <f t="shared" si="0"/>
        <v/>
      </c>
      <c r="I18" s="41"/>
    </row>
    <row r="19" s="2" customFormat="1" ht="20.1" customHeight="1" spans="1:9">
      <c r="A19" s="16" t="s">
        <v>228</v>
      </c>
      <c r="B19" s="17"/>
      <c r="C19" s="10"/>
      <c r="D19" s="12"/>
      <c r="E19" s="10"/>
      <c r="F19" s="13"/>
      <c r="G19" s="13"/>
      <c r="H19" s="13"/>
      <c r="I19" s="14"/>
    </row>
    <row r="20" s="2" customFormat="1" ht="20.1" customHeight="1" spans="1:9">
      <c r="A20" s="16" t="s">
        <v>229</v>
      </c>
      <c r="B20" s="17"/>
      <c r="C20" s="10"/>
      <c r="D20" s="12"/>
      <c r="E20" s="10"/>
      <c r="F20" s="13"/>
      <c r="G20" s="13"/>
      <c r="H20" s="13" t="str">
        <f t="shared" si="0"/>
        <v/>
      </c>
      <c r="I20" s="14"/>
    </row>
    <row r="21" s="2" customFormat="1" ht="20.1" customHeight="1" spans="1:9">
      <c r="A21" s="16" t="s">
        <v>230</v>
      </c>
      <c r="B21" s="17"/>
      <c r="C21" s="14"/>
      <c r="D21" s="12"/>
      <c r="E21" s="54"/>
      <c r="F21" s="13">
        <f t="shared" ref="F21:G21" si="1">F18-F19-F20</f>
        <v>0</v>
      </c>
      <c r="G21" s="13">
        <f t="shared" si="1"/>
        <v>0</v>
      </c>
      <c r="H21" s="13" t="str">
        <f t="shared" si="0"/>
        <v/>
      </c>
      <c r="I21" s="14"/>
    </row>
    <row r="22" s="2" customFormat="1" customHeight="1" spans="1:6">
      <c r="A22" s="19" t="str">
        <f>应收票据!A23</f>
        <v>被评估单位填表人：</v>
      </c>
      <c r="F22" s="8"/>
    </row>
    <row r="23" s="2" customFormat="1" customHeight="1" spans="1:1">
      <c r="A23" s="19" t="str">
        <f>CONCATENATE(封面!B6,封面!D6,封面!E6,封面!F6,封面!G6,封面!H6,封面!I6)</f>
        <v>填表日期：2023年9月1日</v>
      </c>
    </row>
    <row r="24" customHeight="1" spans="2:3">
      <c r="B24" s="268" t="s">
        <v>231</v>
      </c>
      <c r="C24" s="202" t="s">
        <v>232</v>
      </c>
    </row>
    <row r="25" customHeight="1" spans="2:3">
      <c r="B25" s="269" t="s">
        <v>233</v>
      </c>
      <c r="C25" s="4" t="s">
        <v>234</v>
      </c>
    </row>
    <row r="26" customHeight="1" spans="3:3">
      <c r="C26" s="4" t="s">
        <v>235</v>
      </c>
    </row>
    <row r="27" customHeight="1" spans="3:3">
      <c r="C27" s="4" t="s">
        <v>236</v>
      </c>
    </row>
    <row r="28" customHeight="1" spans="3:3">
      <c r="C28" s="4" t="s">
        <v>237</v>
      </c>
    </row>
  </sheetData>
  <mergeCells count="6">
    <mergeCell ref="A1:I1"/>
    <mergeCell ref="A2:I2"/>
    <mergeCell ref="A18:B18"/>
    <mergeCell ref="A19:B19"/>
    <mergeCell ref="A20:B20"/>
    <mergeCell ref="A21:B21"/>
  </mergeCells>
  <printOptions horizontalCentered="1"/>
  <pageMargins left="0.62992125984252" right="0.62992125984252" top="0.708661417322835" bottom="0.590551181102362" header="1.02362204724409" footer="0.511811023622047"/>
  <pageSetup paperSize="9" fitToHeight="0" orientation="landscape" horizontalDpi="300" verticalDpi="300"/>
  <headerFooter scaleWithDoc="0">
    <oddFooter>&amp;C&amp;"宋体,常规"&amp;10第 &amp;P 页，共 &amp;N 页&amp;R&amp;"宋体,常规"&amp;10评估机构：中环松德（北京）资产评估有限公司</oddFooter>
  </headerFooter>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3"/>
  <sheetViews>
    <sheetView view="pageBreakPreview" zoomScaleNormal="100" workbookViewId="0">
      <selection activeCell="L45" sqref="L45"/>
    </sheetView>
  </sheetViews>
  <sheetFormatPr defaultColWidth="11" defaultRowHeight="15"/>
  <cols>
    <col min="1" max="1" width="11" style="338"/>
    <col min="2" max="2" width="20.25" style="338" customWidth="1"/>
    <col min="3" max="7" width="11" style="338"/>
    <col min="8" max="8" width="12" style="338" customWidth="1"/>
    <col min="9" max="9" width="17" style="338" customWidth="1"/>
    <col min="10" max="16384" width="11" style="338"/>
  </cols>
  <sheetData>
    <row r="1" ht="23" spans="1:9">
      <c r="A1" s="339" t="s">
        <v>238</v>
      </c>
      <c r="B1" s="339"/>
      <c r="C1" s="339"/>
      <c r="D1" s="339"/>
      <c r="E1" s="339"/>
      <c r="F1" s="339"/>
      <c r="G1" s="339"/>
      <c r="H1" s="339"/>
      <c r="I1" s="339"/>
    </row>
    <row r="2" s="337" customFormat="1" ht="13" spans="1:9">
      <c r="A2" s="271" t="str">
        <f>应收账款!A2</f>
        <v>评估基准日：2023年7月31日</v>
      </c>
      <c r="B2" s="271"/>
      <c r="C2" s="271"/>
      <c r="D2" s="271"/>
      <c r="E2" s="271"/>
      <c r="F2" s="271"/>
      <c r="G2" s="271"/>
      <c r="H2" s="271"/>
      <c r="I2" s="271"/>
    </row>
    <row r="3" s="337" customFormat="1" ht="13" spans="1:9">
      <c r="A3" s="337" t="str">
        <f>应收账款!A3</f>
        <v>被评估单位：北京北一中型数控机床有限责任公司</v>
      </c>
      <c r="I3" s="337" t="str">
        <f>应收账款!I3</f>
        <v>金额单位：人民币元</v>
      </c>
    </row>
    <row r="4" s="337" customFormat="1" ht="13" spans="1:9">
      <c r="A4" s="10" t="s">
        <v>21</v>
      </c>
      <c r="B4" s="10" t="s">
        <v>224</v>
      </c>
      <c r="C4" s="10" t="s">
        <v>225</v>
      </c>
      <c r="D4" s="10" t="s">
        <v>226</v>
      </c>
      <c r="E4" s="10" t="s">
        <v>227</v>
      </c>
      <c r="F4" s="10" t="s">
        <v>109</v>
      </c>
      <c r="G4" s="10" t="s">
        <v>110</v>
      </c>
      <c r="H4" s="10" t="s">
        <v>147</v>
      </c>
      <c r="I4" s="10" t="s">
        <v>24</v>
      </c>
    </row>
    <row r="5" s="337" customFormat="1" ht="13" spans="1:9">
      <c r="A5" s="340"/>
      <c r="B5" s="341"/>
      <c r="C5" s="341"/>
      <c r="D5" s="342"/>
      <c r="E5" s="343"/>
      <c r="F5" s="344"/>
      <c r="G5" s="341"/>
      <c r="H5" s="345"/>
      <c r="I5" s="344"/>
    </row>
    <row r="6" s="337" customFormat="1" ht="13" spans="1:9">
      <c r="A6" s="340"/>
      <c r="B6" s="341"/>
      <c r="C6" s="341"/>
      <c r="D6" s="342"/>
      <c r="E6" s="343"/>
      <c r="F6" s="344"/>
      <c r="G6" s="341"/>
      <c r="H6" s="345"/>
      <c r="I6" s="344"/>
    </row>
    <row r="7" s="337" customFormat="1" ht="13" spans="1:9">
      <c r="A7" s="340"/>
      <c r="B7" s="341"/>
      <c r="C7" s="341"/>
      <c r="D7" s="342"/>
      <c r="E7" s="343"/>
      <c r="F7" s="344"/>
      <c r="G7" s="341"/>
      <c r="H7" s="345"/>
      <c r="I7" s="344"/>
    </row>
    <row r="8" s="337" customFormat="1" ht="13" spans="1:9">
      <c r="A8" s="340"/>
      <c r="B8" s="341"/>
      <c r="C8" s="341"/>
      <c r="D8" s="342"/>
      <c r="E8" s="343"/>
      <c r="F8" s="344"/>
      <c r="G8" s="341"/>
      <c r="H8" s="345"/>
      <c r="I8" s="344"/>
    </row>
    <row r="9" s="337" customFormat="1" ht="13" spans="1:9">
      <c r="A9" s="340"/>
      <c r="B9" s="341"/>
      <c r="C9" s="341"/>
      <c r="D9" s="342"/>
      <c r="E9" s="343"/>
      <c r="F9" s="344"/>
      <c r="G9" s="341"/>
      <c r="H9" s="345"/>
      <c r="I9" s="344"/>
    </row>
    <row r="10" s="337" customFormat="1" ht="13" spans="1:9">
      <c r="A10" s="340"/>
      <c r="B10" s="341"/>
      <c r="C10" s="341"/>
      <c r="D10" s="342"/>
      <c r="E10" s="343"/>
      <c r="F10" s="344"/>
      <c r="G10" s="341"/>
      <c r="H10" s="345"/>
      <c r="I10" s="344"/>
    </row>
    <row r="11" s="337" customFormat="1" ht="13" spans="1:9">
      <c r="A11" s="340"/>
      <c r="B11" s="341"/>
      <c r="C11" s="341"/>
      <c r="D11" s="342"/>
      <c r="E11" s="343"/>
      <c r="F11" s="344"/>
      <c r="G11" s="341"/>
      <c r="H11" s="345"/>
      <c r="I11" s="344"/>
    </row>
    <row r="12" s="337" customFormat="1" ht="13" spans="1:9">
      <c r="A12" s="340"/>
      <c r="B12" s="341"/>
      <c r="C12" s="341"/>
      <c r="D12" s="342"/>
      <c r="E12" s="343"/>
      <c r="F12" s="344"/>
      <c r="G12" s="341"/>
      <c r="H12" s="345"/>
      <c r="I12" s="344"/>
    </row>
    <row r="13" s="337" customFormat="1" ht="13" spans="1:9">
      <c r="A13" s="340"/>
      <c r="B13" s="341"/>
      <c r="C13" s="341"/>
      <c r="D13" s="342"/>
      <c r="E13" s="343"/>
      <c r="F13" s="344"/>
      <c r="G13" s="341"/>
      <c r="H13" s="345"/>
      <c r="I13" s="344"/>
    </row>
    <row r="14" s="337" customFormat="1" ht="13" spans="1:9">
      <c r="A14" s="340"/>
      <c r="B14" s="341"/>
      <c r="C14" s="341"/>
      <c r="D14" s="342"/>
      <c r="E14" s="343"/>
      <c r="F14" s="344"/>
      <c r="G14" s="341"/>
      <c r="H14" s="345"/>
      <c r="I14" s="344"/>
    </row>
    <row r="15" s="337" customFormat="1" ht="13" spans="1:9">
      <c r="A15" s="340"/>
      <c r="B15" s="341"/>
      <c r="C15" s="341"/>
      <c r="D15" s="342"/>
      <c r="E15" s="343"/>
      <c r="F15" s="344"/>
      <c r="G15" s="341"/>
      <c r="H15" s="345"/>
      <c r="I15" s="344"/>
    </row>
    <row r="16" s="337" customFormat="1" ht="13" spans="1:9">
      <c r="A16" s="340"/>
      <c r="B16" s="341"/>
      <c r="C16" s="341"/>
      <c r="D16" s="342"/>
      <c r="E16" s="343"/>
      <c r="F16" s="344"/>
      <c r="G16" s="341"/>
      <c r="H16" s="345"/>
      <c r="I16" s="344"/>
    </row>
    <row r="17" s="337" customFormat="1" ht="13" spans="1:9">
      <c r="A17" s="341"/>
      <c r="B17" s="344" t="s">
        <v>239</v>
      </c>
      <c r="C17" s="341"/>
      <c r="D17" s="341"/>
      <c r="E17" s="341"/>
      <c r="F17" s="341"/>
      <c r="G17" s="341"/>
      <c r="H17" s="346">
        <v>0</v>
      </c>
      <c r="I17" s="341"/>
    </row>
    <row r="18" s="337" customFormat="1" ht="13" spans="1:9">
      <c r="A18" s="347" t="str">
        <f>应收账款!A22</f>
        <v>被评估单位填表人：</v>
      </c>
      <c r="B18" s="347"/>
      <c r="C18" s="347"/>
      <c r="D18" s="347"/>
      <c r="E18" s="347"/>
      <c r="F18" s="347"/>
      <c r="G18" s="347"/>
      <c r="H18" s="347"/>
      <c r="I18" s="347"/>
    </row>
    <row r="19" s="337" customFormat="1" ht="13" spans="1:1">
      <c r="A19" s="347" t="str">
        <f>应收账款!A23</f>
        <v>填表日期：2023年9月1日</v>
      </c>
    </row>
    <row r="20" s="337" customFormat="1" ht="13"/>
    <row r="21" s="337" customFormat="1" ht="13"/>
    <row r="22" s="337" customFormat="1" ht="13"/>
    <row r="23" s="337" customFormat="1" ht="13"/>
  </sheetData>
  <mergeCells count="2">
    <mergeCell ref="A1:I1"/>
    <mergeCell ref="A2:I2"/>
  </mergeCells>
  <printOptions horizontalCentered="1"/>
  <pageMargins left="0.62992125984252" right="0.62992125984252" top="0.708661417322835" bottom="0.590551181102362" header="1.02362204724409" footer="0.511811023622047"/>
  <pageSetup paperSize="9" fitToHeight="0" orientation="landscape"/>
  <headerFooter scaleWithDoc="0">
    <oddFooter>&amp;C&amp;"宋体,常规"&amp;10第 &amp;P 页，共 &amp;N 页&amp;R&amp;"宋体,常规"&amp;10评估机构：中环松德（北京）资产评估有限公司</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view="pageBreakPreview" zoomScaleNormal="100" workbookViewId="0">
      <selection activeCell="L45" sqref="L45"/>
    </sheetView>
  </sheetViews>
  <sheetFormatPr defaultColWidth="9" defaultRowHeight="15.75" customHeight="1"/>
  <cols>
    <col min="1" max="1" width="6.375" style="4" customWidth="1"/>
    <col min="2" max="2" width="21.625" style="4" customWidth="1"/>
    <col min="3" max="3" width="14.125" style="4" customWidth="1"/>
    <col min="4" max="4" width="12.5" style="4" customWidth="1"/>
    <col min="5" max="5" width="12.125" style="4" customWidth="1"/>
    <col min="6" max="7" width="15.625" style="4" customWidth="1"/>
    <col min="8" max="8" width="10.875" style="4" customWidth="1"/>
    <col min="9" max="9" width="18.5" style="4" customWidth="1"/>
    <col min="10" max="16384" width="9" style="4"/>
  </cols>
  <sheetData>
    <row r="1" s="1" customFormat="1" ht="24.95" customHeight="1" spans="1:9">
      <c r="A1" s="5" t="s">
        <v>240</v>
      </c>
      <c r="B1" s="5"/>
      <c r="C1" s="5"/>
      <c r="D1" s="5"/>
      <c r="E1" s="5"/>
      <c r="F1" s="5"/>
      <c r="G1" s="5"/>
      <c r="H1" s="5"/>
      <c r="I1" s="5"/>
    </row>
    <row r="2" s="2" customFormat="1" ht="20.1" customHeight="1" spans="1:9">
      <c r="A2" s="6" t="str">
        <f>CONCATENATE(封面!B5,封面!D5,封面!E5,封面!F5,封面!G5,封面!H5,封面!I5)</f>
        <v>评估基准日：2023年7月31日</v>
      </c>
      <c r="B2" s="6"/>
      <c r="C2" s="6"/>
      <c r="D2" s="6"/>
      <c r="E2" s="6"/>
      <c r="F2" s="6"/>
      <c r="G2" s="7"/>
      <c r="H2" s="7"/>
      <c r="I2" s="7"/>
    </row>
    <row r="3" s="2" customFormat="1" ht="20.1" customHeight="1" spans="1:9">
      <c r="A3" s="8" t="str">
        <f>封面!B4&amp;封面!D4</f>
        <v>被评估单位：北京北一中型数控机床有限责任公司</v>
      </c>
      <c r="I3" s="9" t="s">
        <v>19</v>
      </c>
    </row>
    <row r="4" s="3" customFormat="1" ht="24.95" customHeight="1" spans="1:9">
      <c r="A4" s="10" t="s">
        <v>21</v>
      </c>
      <c r="B4" s="10" t="s">
        <v>241</v>
      </c>
      <c r="C4" s="10" t="s">
        <v>225</v>
      </c>
      <c r="D4" s="10" t="s">
        <v>226</v>
      </c>
      <c r="E4" s="10" t="s">
        <v>227</v>
      </c>
      <c r="F4" s="10" t="s">
        <v>109</v>
      </c>
      <c r="G4" s="10" t="s">
        <v>110</v>
      </c>
      <c r="H4" s="10" t="s">
        <v>147</v>
      </c>
      <c r="I4" s="10" t="s">
        <v>24</v>
      </c>
    </row>
    <row r="5" s="2" customFormat="1" ht="20.1" customHeight="1" spans="1:9">
      <c r="A5" s="10"/>
      <c r="B5" s="11"/>
      <c r="C5" s="10"/>
      <c r="D5" s="12"/>
      <c r="E5" s="10"/>
      <c r="F5" s="13"/>
      <c r="G5" s="13"/>
      <c r="H5" s="13" t="str">
        <f t="shared" ref="H5:H22" si="0">IF(F5=0,"",(G5-F5)/F5*100)</f>
        <v/>
      </c>
      <c r="I5" s="14"/>
    </row>
    <row r="6" s="2" customFormat="1" ht="20.1" customHeight="1" spans="1:9">
      <c r="A6" s="10"/>
      <c r="B6" s="11"/>
      <c r="C6" s="10"/>
      <c r="D6" s="12"/>
      <c r="E6" s="14"/>
      <c r="F6" s="13"/>
      <c r="G6" s="13"/>
      <c r="H6" s="13" t="str">
        <f t="shared" si="0"/>
        <v/>
      </c>
      <c r="I6" s="14"/>
    </row>
    <row r="7" s="2" customFormat="1" ht="20.1" customHeight="1" spans="1:9">
      <c r="A7" s="10"/>
      <c r="B7" s="11"/>
      <c r="C7" s="10"/>
      <c r="D7" s="12"/>
      <c r="E7" s="14"/>
      <c r="F7" s="13"/>
      <c r="G7" s="13"/>
      <c r="H7" s="13" t="str">
        <f t="shared" si="0"/>
        <v/>
      </c>
      <c r="I7" s="14"/>
    </row>
    <row r="8" s="2" customFormat="1" ht="20.1" customHeight="1" spans="1:9">
      <c r="A8" s="10"/>
      <c r="B8" s="11"/>
      <c r="C8" s="10"/>
      <c r="D8" s="12"/>
      <c r="E8" s="14"/>
      <c r="F8" s="13"/>
      <c r="G8" s="13"/>
      <c r="H8" s="13" t="str">
        <f t="shared" si="0"/>
        <v/>
      </c>
      <c r="I8" s="14"/>
    </row>
    <row r="9" s="2" customFormat="1" ht="20.1" customHeight="1" spans="1:9">
      <c r="A9" s="10"/>
      <c r="B9" s="11"/>
      <c r="C9" s="10"/>
      <c r="D9" s="12"/>
      <c r="E9" s="14"/>
      <c r="F9" s="13"/>
      <c r="G9" s="13"/>
      <c r="H9" s="13" t="str">
        <f t="shared" si="0"/>
        <v/>
      </c>
      <c r="I9" s="14"/>
    </row>
    <row r="10" s="2" customFormat="1" ht="20.1" customHeight="1" spans="1:9">
      <c r="A10" s="10"/>
      <c r="B10" s="11"/>
      <c r="C10" s="10"/>
      <c r="D10" s="12"/>
      <c r="E10" s="14"/>
      <c r="F10" s="13"/>
      <c r="G10" s="13"/>
      <c r="H10" s="13" t="str">
        <f t="shared" si="0"/>
        <v/>
      </c>
      <c r="I10" s="14"/>
    </row>
    <row r="11" s="2" customFormat="1" ht="20.1" customHeight="1" spans="1:9">
      <c r="A11" s="10"/>
      <c r="B11" s="11"/>
      <c r="C11" s="10"/>
      <c r="D11" s="12"/>
      <c r="E11" s="14"/>
      <c r="F11" s="13"/>
      <c r="G11" s="13"/>
      <c r="H11" s="13" t="str">
        <f t="shared" si="0"/>
        <v/>
      </c>
      <c r="I11" s="14"/>
    </row>
    <row r="12" s="2" customFormat="1" ht="20.1" customHeight="1" spans="1:9">
      <c r="A12" s="10"/>
      <c r="B12" s="11"/>
      <c r="C12" s="10"/>
      <c r="D12" s="12"/>
      <c r="E12" s="14"/>
      <c r="F12" s="13"/>
      <c r="G12" s="13"/>
      <c r="H12" s="13" t="str">
        <f t="shared" si="0"/>
        <v/>
      </c>
      <c r="I12" s="14"/>
    </row>
    <row r="13" s="2" customFormat="1" ht="20.1" customHeight="1" spans="1:9">
      <c r="A13" s="10"/>
      <c r="B13" s="11"/>
      <c r="C13" s="10"/>
      <c r="D13" s="12"/>
      <c r="E13" s="14"/>
      <c r="F13" s="13"/>
      <c r="G13" s="13"/>
      <c r="H13" s="13" t="str">
        <f t="shared" si="0"/>
        <v/>
      </c>
      <c r="I13" s="14"/>
    </row>
    <row r="14" s="2" customFormat="1" ht="20.1" customHeight="1" spans="1:9">
      <c r="A14" s="10"/>
      <c r="B14" s="11"/>
      <c r="C14" s="10"/>
      <c r="D14" s="12"/>
      <c r="E14" s="14"/>
      <c r="F14" s="13"/>
      <c r="G14" s="13"/>
      <c r="H14" s="13" t="str">
        <f t="shared" si="0"/>
        <v/>
      </c>
      <c r="I14" s="14"/>
    </row>
    <row r="15" s="2" customFormat="1" ht="20.1" customHeight="1" spans="1:9">
      <c r="A15" s="10"/>
      <c r="B15" s="11"/>
      <c r="C15" s="10"/>
      <c r="D15" s="12"/>
      <c r="E15" s="14"/>
      <c r="F15" s="13"/>
      <c r="G15" s="13"/>
      <c r="H15" s="13" t="str">
        <f t="shared" si="0"/>
        <v/>
      </c>
      <c r="I15" s="14"/>
    </row>
    <row r="16" s="2" customFormat="1" ht="20.1" customHeight="1" spans="1:9">
      <c r="A16" s="10"/>
      <c r="B16" s="11"/>
      <c r="C16" s="10"/>
      <c r="D16" s="12"/>
      <c r="E16" s="14"/>
      <c r="F16" s="13"/>
      <c r="G16" s="13"/>
      <c r="H16" s="13" t="str">
        <f t="shared" si="0"/>
        <v/>
      </c>
      <c r="I16" s="40"/>
    </row>
    <row r="17" s="2" customFormat="1" ht="20.1" customHeight="1" spans="1:9">
      <c r="A17" s="10"/>
      <c r="B17" s="11"/>
      <c r="C17" s="10"/>
      <c r="D17" s="12"/>
      <c r="E17" s="14"/>
      <c r="F17" s="13"/>
      <c r="G17" s="13"/>
      <c r="H17" s="15" t="str">
        <f t="shared" si="0"/>
        <v/>
      </c>
      <c r="I17" s="14"/>
    </row>
    <row r="18" s="2" customFormat="1" ht="20.1" customHeight="1" spans="1:9">
      <c r="A18" s="10"/>
      <c r="B18" s="11"/>
      <c r="C18" s="10"/>
      <c r="D18" s="12"/>
      <c r="E18" s="14"/>
      <c r="F18" s="13"/>
      <c r="G18" s="13"/>
      <c r="H18" s="13" t="str">
        <f t="shared" si="0"/>
        <v/>
      </c>
      <c r="I18" s="41"/>
    </row>
    <row r="19" s="2" customFormat="1" ht="20.1" customHeight="1" spans="1:9">
      <c r="A19" s="10"/>
      <c r="B19" s="11"/>
      <c r="C19" s="10"/>
      <c r="D19" s="12"/>
      <c r="E19" s="14"/>
      <c r="F19" s="13"/>
      <c r="G19" s="13"/>
      <c r="H19" s="13" t="str">
        <f t="shared" si="0"/>
        <v/>
      </c>
      <c r="I19" s="14"/>
    </row>
    <row r="20" s="2" customFormat="1" ht="20.1" customHeight="1" spans="1:9">
      <c r="A20" s="10"/>
      <c r="B20" s="11"/>
      <c r="C20" s="10"/>
      <c r="D20" s="12"/>
      <c r="E20" s="14"/>
      <c r="F20" s="13"/>
      <c r="G20" s="13"/>
      <c r="H20" s="13" t="str">
        <f t="shared" si="0"/>
        <v/>
      </c>
      <c r="I20" s="14"/>
    </row>
    <row r="21" s="2" customFormat="1" ht="20.1" customHeight="1" spans="1:9">
      <c r="A21" s="10"/>
      <c r="B21" s="11"/>
      <c r="C21" s="10"/>
      <c r="D21" s="12"/>
      <c r="E21" s="54"/>
      <c r="F21" s="13"/>
      <c r="G21" s="13"/>
      <c r="H21" s="13" t="str">
        <f t="shared" si="0"/>
        <v/>
      </c>
      <c r="I21" s="14"/>
    </row>
    <row r="22" s="2" customFormat="1" ht="20.1" customHeight="1" spans="1:9">
      <c r="A22" s="16" t="s">
        <v>222</v>
      </c>
      <c r="B22" s="17"/>
      <c r="C22" s="14"/>
      <c r="D22" s="12"/>
      <c r="E22" s="14"/>
      <c r="F22" s="13">
        <f>SUM(F5:F21)</f>
        <v>0</v>
      </c>
      <c r="G22" s="13">
        <f>SUM(G5:G21)</f>
        <v>0</v>
      </c>
      <c r="H22" s="13" t="str">
        <f t="shared" si="0"/>
        <v/>
      </c>
      <c r="I22" s="14"/>
    </row>
    <row r="23" s="2" customFormat="1" customHeight="1" spans="1:6">
      <c r="A23" s="19" t="str">
        <f>应收账款!A22</f>
        <v>被评估单位填表人：</v>
      </c>
      <c r="F23" s="8"/>
    </row>
    <row r="24" s="2" customFormat="1" customHeight="1" spans="1:1">
      <c r="A24" s="19" t="str">
        <f>CONCATENATE(封面!B6,封面!D6,封面!E6,封面!F6,封面!G6,封面!H6,封面!I6)</f>
        <v>填表日期：2023年9月1日</v>
      </c>
    </row>
  </sheetData>
  <mergeCells count="3">
    <mergeCell ref="A1:I1"/>
    <mergeCell ref="A2:I2"/>
    <mergeCell ref="A22:B22"/>
  </mergeCells>
  <printOptions horizontalCentered="1"/>
  <pageMargins left="0.62992125984252" right="0.62992125984252" top="0.708661417322835" bottom="0.590551181102362" header="1.02362204724409" footer="0.511811023622047"/>
  <pageSetup paperSize="9" scale="98" fitToHeight="0" orientation="landscape" horizontalDpi="300" verticalDpi="300"/>
  <headerFooter scaleWithDoc="0">
    <oddFooter>&amp;C&amp;"宋体,常规"&amp;10第 &amp;P 页，共 &amp;N 页&amp;R&amp;"宋体,常规"&amp;10评估机构：中环松德（北京）资产评估有限公司</oddFooter>
  </headerFooter>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3"/>
  <sheetViews>
    <sheetView view="pageBreakPreview" zoomScaleNormal="100" workbookViewId="0">
      <selection activeCell="L45" sqref="L45"/>
    </sheetView>
  </sheetViews>
  <sheetFormatPr defaultColWidth="9" defaultRowHeight="15.75" customHeight="1"/>
  <cols>
    <col min="1" max="1" width="5.125" style="4" customWidth="1"/>
    <col min="2" max="2" width="23.125" style="4" customWidth="1"/>
    <col min="3" max="3" width="13.5" style="4" customWidth="1"/>
    <col min="4" max="5" width="13" style="4" customWidth="1"/>
    <col min="6" max="7" width="14.375" style="4" customWidth="1"/>
    <col min="8" max="8" width="9.625" style="4" customWidth="1"/>
    <col min="9" max="9" width="16.875" style="4" customWidth="1"/>
    <col min="10" max="16384" width="9" style="4"/>
  </cols>
  <sheetData>
    <row r="1" s="1" customFormat="1" ht="30" customHeight="1" spans="1:9">
      <c r="A1" s="5" t="s">
        <v>242</v>
      </c>
      <c r="B1" s="5"/>
      <c r="C1" s="5"/>
      <c r="D1" s="5"/>
      <c r="E1" s="5"/>
      <c r="F1" s="5"/>
      <c r="G1" s="5"/>
      <c r="H1" s="5"/>
      <c r="I1" s="5"/>
    </row>
    <row r="2" s="2" customFormat="1" ht="14.1" customHeight="1" spans="1:9">
      <c r="A2" s="6" t="str">
        <f>CONCATENATE(封面!B5,封面!D5,封面!E5,封面!F5,封面!G5,封面!H5,封面!I5)</f>
        <v>评估基准日：2023年7月31日</v>
      </c>
      <c r="B2" s="6"/>
      <c r="C2" s="6"/>
      <c r="D2" s="6"/>
      <c r="E2" s="6"/>
      <c r="F2" s="7"/>
      <c r="G2" s="7"/>
      <c r="H2" s="7"/>
      <c r="I2" s="7"/>
    </row>
    <row r="3" s="2" customFormat="1" customHeight="1" spans="1:9">
      <c r="A3" s="8" t="str">
        <f>封面!B4&amp;封面!D4</f>
        <v>被评估单位：北京北一中型数控机床有限责任公司</v>
      </c>
      <c r="I3" s="9" t="s">
        <v>19</v>
      </c>
    </row>
    <row r="4" s="3" customFormat="1" customHeight="1" spans="1:9">
      <c r="A4" s="10" t="s">
        <v>21</v>
      </c>
      <c r="B4" s="10" t="s">
        <v>224</v>
      </c>
      <c r="C4" s="10" t="s">
        <v>225</v>
      </c>
      <c r="D4" s="10" t="s">
        <v>226</v>
      </c>
      <c r="E4" s="10" t="s">
        <v>227</v>
      </c>
      <c r="F4" s="10" t="s">
        <v>109</v>
      </c>
      <c r="G4" s="10" t="s">
        <v>110</v>
      </c>
      <c r="H4" s="10" t="s">
        <v>147</v>
      </c>
      <c r="I4" s="10" t="s">
        <v>24</v>
      </c>
    </row>
    <row r="5" s="2" customFormat="1" customHeight="1" spans="1:9">
      <c r="A5" s="10"/>
      <c r="B5" s="11"/>
      <c r="C5" s="10"/>
      <c r="D5" s="12"/>
      <c r="E5" s="10"/>
      <c r="F5" s="13"/>
      <c r="G5" s="13"/>
      <c r="H5" s="13" t="str">
        <f>IF(F5=0,"",(G5-F5)/F5*100)</f>
        <v/>
      </c>
      <c r="I5" s="14"/>
    </row>
    <row r="6" s="2" customFormat="1" customHeight="1" spans="1:9">
      <c r="A6" s="10"/>
      <c r="B6" s="11"/>
      <c r="C6" s="10"/>
      <c r="D6" s="12"/>
      <c r="E6" s="10"/>
      <c r="F6" s="13"/>
      <c r="G6" s="13"/>
      <c r="H6" s="13" t="str">
        <f t="shared" ref="H6:H26" si="0">IF(F6=0,"",(G6-F6)/F6*100)</f>
        <v/>
      </c>
      <c r="I6" s="14"/>
    </row>
    <row r="7" s="2" customFormat="1" customHeight="1" spans="1:9">
      <c r="A7" s="10"/>
      <c r="B7" s="11"/>
      <c r="C7" s="10"/>
      <c r="D7" s="12"/>
      <c r="E7" s="10"/>
      <c r="F7" s="13"/>
      <c r="G7" s="13"/>
      <c r="H7" s="13" t="str">
        <f t="shared" si="0"/>
        <v/>
      </c>
      <c r="I7" s="14"/>
    </row>
    <row r="8" s="2" customFormat="1" customHeight="1" spans="1:9">
      <c r="A8" s="10"/>
      <c r="B8" s="11"/>
      <c r="C8" s="10"/>
      <c r="D8" s="12"/>
      <c r="E8" s="10"/>
      <c r="F8" s="13"/>
      <c r="G8" s="13"/>
      <c r="H8" s="13" t="str">
        <f t="shared" si="0"/>
        <v/>
      </c>
      <c r="I8" s="14"/>
    </row>
    <row r="9" s="2" customFormat="1" customHeight="1" spans="1:9">
      <c r="A9" s="10"/>
      <c r="B9" s="11"/>
      <c r="C9" s="10"/>
      <c r="D9" s="12"/>
      <c r="E9" s="10"/>
      <c r="F9" s="13"/>
      <c r="G9" s="13"/>
      <c r="H9" s="13" t="str">
        <f t="shared" si="0"/>
        <v/>
      </c>
      <c r="I9" s="14"/>
    </row>
    <row r="10" s="2" customFormat="1" customHeight="1" spans="1:9">
      <c r="A10" s="10"/>
      <c r="B10" s="11"/>
      <c r="C10" s="10"/>
      <c r="D10" s="12"/>
      <c r="E10" s="10"/>
      <c r="F10" s="13"/>
      <c r="G10" s="13"/>
      <c r="H10" s="13" t="str">
        <f t="shared" si="0"/>
        <v/>
      </c>
      <c r="I10" s="14"/>
    </row>
    <row r="11" s="2" customFormat="1" customHeight="1" spans="1:9">
      <c r="A11" s="10"/>
      <c r="B11" s="11"/>
      <c r="C11" s="10"/>
      <c r="D11" s="12"/>
      <c r="E11" s="10"/>
      <c r="F11" s="13"/>
      <c r="G11" s="13"/>
      <c r="H11" s="13" t="str">
        <f t="shared" si="0"/>
        <v/>
      </c>
      <c r="I11" s="14"/>
    </row>
    <row r="12" s="2" customFormat="1" customHeight="1" spans="1:9">
      <c r="A12" s="10"/>
      <c r="B12" s="11"/>
      <c r="C12" s="10"/>
      <c r="D12" s="12"/>
      <c r="E12" s="10"/>
      <c r="F12" s="13"/>
      <c r="G12" s="13"/>
      <c r="H12" s="13" t="str">
        <f t="shared" si="0"/>
        <v/>
      </c>
      <c r="I12" s="14"/>
    </row>
    <row r="13" s="2" customFormat="1" customHeight="1" spans="1:9">
      <c r="A13" s="10"/>
      <c r="B13" s="11"/>
      <c r="C13" s="10"/>
      <c r="D13" s="12"/>
      <c r="E13" s="10"/>
      <c r="F13" s="13"/>
      <c r="G13" s="13"/>
      <c r="H13" s="13" t="str">
        <f t="shared" si="0"/>
        <v/>
      </c>
      <c r="I13" s="14"/>
    </row>
    <row r="14" s="2" customFormat="1" customHeight="1" spans="1:9">
      <c r="A14" s="10"/>
      <c r="B14" s="11"/>
      <c r="C14" s="10"/>
      <c r="D14" s="12"/>
      <c r="E14" s="10"/>
      <c r="F14" s="13"/>
      <c r="G14" s="13"/>
      <c r="H14" s="13" t="str">
        <f t="shared" si="0"/>
        <v/>
      </c>
      <c r="I14" s="14"/>
    </row>
    <row r="15" s="2" customFormat="1" customHeight="1" spans="1:9">
      <c r="A15" s="10"/>
      <c r="B15" s="11"/>
      <c r="C15" s="10"/>
      <c r="D15" s="12"/>
      <c r="E15" s="10"/>
      <c r="F15" s="13"/>
      <c r="G15" s="13"/>
      <c r="H15" s="13" t="str">
        <f t="shared" si="0"/>
        <v/>
      </c>
      <c r="I15" s="14"/>
    </row>
    <row r="16" s="2" customFormat="1" customHeight="1" spans="1:9">
      <c r="A16" s="10"/>
      <c r="B16" s="11"/>
      <c r="C16" s="10"/>
      <c r="D16" s="12"/>
      <c r="E16" s="10"/>
      <c r="F16" s="13"/>
      <c r="G16" s="13"/>
      <c r="H16" s="13" t="str">
        <f t="shared" si="0"/>
        <v/>
      </c>
      <c r="I16" s="40"/>
    </row>
    <row r="17" s="2" customFormat="1" customHeight="1" spans="1:9">
      <c r="A17" s="10"/>
      <c r="B17" s="11"/>
      <c r="C17" s="10"/>
      <c r="D17" s="12"/>
      <c r="E17" s="10"/>
      <c r="F17" s="13"/>
      <c r="G17" s="13"/>
      <c r="H17" s="15" t="str">
        <f t="shared" si="0"/>
        <v/>
      </c>
      <c r="I17" s="14"/>
    </row>
    <row r="18" s="2" customFormat="1" customHeight="1" spans="1:9">
      <c r="A18" s="10"/>
      <c r="B18" s="11"/>
      <c r="C18" s="10"/>
      <c r="D18" s="12"/>
      <c r="E18" s="10"/>
      <c r="F18" s="13"/>
      <c r="G18" s="13"/>
      <c r="H18" s="13" t="str">
        <f t="shared" si="0"/>
        <v/>
      </c>
      <c r="I18" s="41"/>
    </row>
    <row r="19" s="2" customFormat="1" customHeight="1" spans="1:9">
      <c r="A19" s="10"/>
      <c r="B19" s="11"/>
      <c r="C19" s="10"/>
      <c r="D19" s="12"/>
      <c r="E19" s="10"/>
      <c r="F19" s="13"/>
      <c r="G19" s="13"/>
      <c r="H19" s="13" t="str">
        <f t="shared" si="0"/>
        <v/>
      </c>
      <c r="I19" s="14"/>
    </row>
    <row r="20" s="2" customFormat="1" customHeight="1" spans="1:9">
      <c r="A20" s="10"/>
      <c r="B20" s="11"/>
      <c r="C20" s="10"/>
      <c r="D20" s="12"/>
      <c r="E20" s="10"/>
      <c r="F20" s="13"/>
      <c r="G20" s="13"/>
      <c r="H20" s="13" t="str">
        <f t="shared" si="0"/>
        <v/>
      </c>
      <c r="I20" s="14"/>
    </row>
    <row r="21" s="2" customFormat="1" customHeight="1" spans="1:9">
      <c r="A21" s="10"/>
      <c r="B21" s="11"/>
      <c r="C21" s="10"/>
      <c r="D21" s="12"/>
      <c r="E21" s="16"/>
      <c r="F21" s="13"/>
      <c r="G21" s="13"/>
      <c r="H21" s="13" t="str">
        <f t="shared" si="0"/>
        <v/>
      </c>
      <c r="I21" s="14"/>
    </row>
    <row r="22" s="2" customFormat="1" customHeight="1" spans="1:9">
      <c r="A22" s="10"/>
      <c r="B22" s="11"/>
      <c r="C22" s="10"/>
      <c r="D22" s="12"/>
      <c r="E22" s="10"/>
      <c r="F22" s="13"/>
      <c r="G22" s="13"/>
      <c r="H22" s="13" t="str">
        <f t="shared" si="0"/>
        <v/>
      </c>
      <c r="I22" s="14"/>
    </row>
    <row r="23" s="2" customFormat="1" customHeight="1" spans="1:9">
      <c r="A23" s="16" t="s">
        <v>222</v>
      </c>
      <c r="B23" s="17"/>
      <c r="C23" s="10"/>
      <c r="D23" s="12"/>
      <c r="E23" s="10"/>
      <c r="F23" s="13">
        <f t="shared" ref="F23:G23" si="1">SUM(F5:F22)</f>
        <v>0</v>
      </c>
      <c r="G23" s="13">
        <f t="shared" si="1"/>
        <v>0</v>
      </c>
      <c r="H23" s="13" t="str">
        <f t="shared" si="0"/>
        <v/>
      </c>
      <c r="I23" s="14"/>
    </row>
    <row r="24" s="2" customFormat="1" customHeight="1" spans="1:9">
      <c r="A24" s="16" t="s">
        <v>228</v>
      </c>
      <c r="B24" s="17"/>
      <c r="C24" s="10"/>
      <c r="D24" s="12"/>
      <c r="E24" s="10"/>
      <c r="F24" s="13"/>
      <c r="G24" s="13"/>
      <c r="H24" s="13"/>
      <c r="I24" s="14"/>
    </row>
    <row r="25" s="2" customFormat="1" customHeight="1" spans="1:9">
      <c r="A25" s="16" t="s">
        <v>229</v>
      </c>
      <c r="B25" s="17"/>
      <c r="C25" s="10"/>
      <c r="D25" s="12"/>
      <c r="E25" s="10"/>
      <c r="F25" s="13"/>
      <c r="G25" s="13"/>
      <c r="H25" s="13" t="str">
        <f t="shared" si="0"/>
        <v/>
      </c>
      <c r="I25" s="14"/>
    </row>
    <row r="26" s="2" customFormat="1" customHeight="1" spans="1:9">
      <c r="A26" s="16" t="s">
        <v>230</v>
      </c>
      <c r="B26" s="17"/>
      <c r="C26" s="14"/>
      <c r="D26" s="12"/>
      <c r="E26" s="14"/>
      <c r="F26" s="13">
        <f t="shared" ref="F26:G26" si="2">F23-F24-F25</f>
        <v>0</v>
      </c>
      <c r="G26" s="13">
        <f t="shared" si="2"/>
        <v>0</v>
      </c>
      <c r="H26" s="13" t="str">
        <f t="shared" si="0"/>
        <v/>
      </c>
      <c r="I26" s="14"/>
    </row>
    <row r="27" s="2" customFormat="1" customHeight="1" spans="1:6">
      <c r="A27" s="19" t="str">
        <f>预付账款!A23</f>
        <v>被评估单位填表人：</v>
      </c>
      <c r="F27" s="8"/>
    </row>
    <row r="28" s="2" customFormat="1" customHeight="1" spans="1:1">
      <c r="A28" s="19" t="str">
        <f>CONCATENATE(封面!B6,封面!D6,封面!E6,封面!F6,封面!G6,封面!H6,封面!I6)</f>
        <v>填表日期：2023年9月1日</v>
      </c>
    </row>
    <row r="29" customHeight="1" spans="2:3">
      <c r="B29" s="268" t="s">
        <v>231</v>
      </c>
      <c r="C29" s="202" t="s">
        <v>232</v>
      </c>
    </row>
    <row r="30" customHeight="1" spans="2:3">
      <c r="B30" s="269" t="s">
        <v>233</v>
      </c>
      <c r="C30" s="4" t="s">
        <v>234</v>
      </c>
    </row>
    <row r="31" customHeight="1" spans="3:3">
      <c r="C31" s="4" t="s">
        <v>235</v>
      </c>
    </row>
    <row r="32" customHeight="1" spans="3:3">
      <c r="C32" s="4" t="s">
        <v>243</v>
      </c>
    </row>
    <row r="33" customHeight="1" spans="3:3">
      <c r="C33" s="4" t="s">
        <v>237</v>
      </c>
    </row>
  </sheetData>
  <mergeCells count="6">
    <mergeCell ref="A1:I1"/>
    <mergeCell ref="A2:I2"/>
    <mergeCell ref="A23:B23"/>
    <mergeCell ref="A24:B24"/>
    <mergeCell ref="A25:B25"/>
    <mergeCell ref="A26:B26"/>
  </mergeCells>
  <printOptions horizontalCentered="1"/>
  <pageMargins left="0.62992125984252" right="0.62992125984252" top="0.708661417322835" bottom="0.590551181102362" header="1.02362204724409" footer="0.511811023622047"/>
  <pageSetup paperSize="9" fitToHeight="0" orientation="landscape" horizontalDpi="300" verticalDpi="300"/>
  <headerFooter scaleWithDoc="0">
    <oddFooter>&amp;C&amp;"宋体,常规"&amp;10第 &amp;P 页，共 &amp;N 页&amp;R&amp;"宋体,常规"&amp;10评估机构：中环松德（北京）资产评估有限公司</oddFooter>
  </headerFooter>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I24"/>
  <sheetViews>
    <sheetView view="pageBreakPreview" zoomScaleNormal="85" workbookViewId="0">
      <selection activeCell="L45" sqref="L45"/>
    </sheetView>
  </sheetViews>
  <sheetFormatPr defaultColWidth="9" defaultRowHeight="15.75" customHeight="1"/>
  <cols>
    <col min="1" max="1" width="6.875" style="4" customWidth="1"/>
    <col min="2" max="5" width="25.5" style="4" customWidth="1"/>
    <col min="6" max="6" width="12.625" style="4" customWidth="1"/>
    <col min="7" max="16384" width="9" style="4"/>
  </cols>
  <sheetData>
    <row r="1" s="1" customFormat="1" ht="24.95" customHeight="1" spans="1:6">
      <c r="A1" s="5" t="s">
        <v>244</v>
      </c>
      <c r="B1" s="5"/>
      <c r="C1" s="5"/>
      <c r="D1" s="5"/>
      <c r="E1" s="5"/>
      <c r="F1" s="5"/>
    </row>
    <row r="2" s="2" customFormat="1" ht="20.1" customHeight="1" spans="1:6">
      <c r="A2" s="6" t="str">
        <f>CONCATENATE(封面!B5,封面!D5,封面!E5,封面!F5,封面!G5,封面!H5,封面!I5)</f>
        <v>评估基准日：2023年7月31日</v>
      </c>
      <c r="B2" s="6"/>
      <c r="C2" s="6"/>
      <c r="D2" s="6"/>
      <c r="E2" s="6"/>
      <c r="F2" s="6"/>
    </row>
    <row r="3" s="2" customFormat="1" ht="20.1" customHeight="1" spans="1:6">
      <c r="A3" s="8" t="str">
        <f>封面!B4&amp;封面!D4</f>
        <v>被评估单位：北京北一中型数控机床有限责任公司</v>
      </c>
      <c r="F3" s="49" t="s">
        <v>19</v>
      </c>
    </row>
    <row r="4" s="3" customFormat="1" ht="24.95" customHeight="1" spans="1:6">
      <c r="A4" s="50" t="s">
        <v>158</v>
      </c>
      <c r="B4" s="50" t="s">
        <v>145</v>
      </c>
      <c r="C4" s="50" t="s">
        <v>109</v>
      </c>
      <c r="D4" s="50" t="s">
        <v>110</v>
      </c>
      <c r="E4" s="51" t="s">
        <v>146</v>
      </c>
      <c r="F4" s="50" t="s">
        <v>147</v>
      </c>
    </row>
    <row r="5" s="2" customFormat="1" ht="20.1" customHeight="1" spans="1:6">
      <c r="A5" s="50" t="s">
        <v>245</v>
      </c>
      <c r="B5" s="334" t="s">
        <v>246</v>
      </c>
      <c r="C5" s="13">
        <f>'材料采购（在途物资）'!H23</f>
        <v>0</v>
      </c>
      <c r="D5" s="13">
        <f>'材料采购（在途物资）'!K23</f>
        <v>0</v>
      </c>
      <c r="E5" s="13">
        <f>D5-C5</f>
        <v>0</v>
      </c>
      <c r="F5" s="52" t="str">
        <f t="shared" ref="F5:F12" si="0">IF(C5=0,"",E5/C5*100)</f>
        <v/>
      </c>
    </row>
    <row r="6" s="2" customFormat="1" ht="20.1" customHeight="1" spans="1:6">
      <c r="A6" s="50" t="s">
        <v>247</v>
      </c>
      <c r="B6" s="335" t="s">
        <v>248</v>
      </c>
      <c r="C6" s="13">
        <f>原材料!H22</f>
        <v>0</v>
      </c>
      <c r="D6" s="13">
        <f>原材料!K22</f>
        <v>0</v>
      </c>
      <c r="E6" s="13">
        <f>D6-C6</f>
        <v>0</v>
      </c>
      <c r="F6" s="52" t="str">
        <f t="shared" si="0"/>
        <v/>
      </c>
    </row>
    <row r="7" s="2" customFormat="1" ht="20.1" customHeight="1" spans="1:6">
      <c r="A7" s="50" t="s">
        <v>249</v>
      </c>
      <c r="B7" s="335" t="s">
        <v>250</v>
      </c>
      <c r="C7" s="13">
        <f>在库周转材料!H23</f>
        <v>0</v>
      </c>
      <c r="D7" s="13">
        <f>在库周转材料!K23</f>
        <v>0</v>
      </c>
      <c r="E7" s="13">
        <f t="shared" ref="E7:E14" si="1">D7-C7</f>
        <v>0</v>
      </c>
      <c r="F7" s="52" t="str">
        <f t="shared" si="0"/>
        <v/>
      </c>
    </row>
    <row r="8" s="2" customFormat="1" ht="20.1" customHeight="1" spans="1:6">
      <c r="A8" s="50" t="s">
        <v>251</v>
      </c>
      <c r="B8" s="335" t="s">
        <v>252</v>
      </c>
      <c r="C8" s="13">
        <f>委托加工物资!I23</f>
        <v>0</v>
      </c>
      <c r="D8" s="13">
        <f>委托加工物资!L23</f>
        <v>0</v>
      </c>
      <c r="E8" s="13">
        <f t="shared" si="1"/>
        <v>0</v>
      </c>
      <c r="F8" s="52" t="str">
        <f t="shared" si="0"/>
        <v/>
      </c>
    </row>
    <row r="9" s="2" customFormat="1" ht="20.1" customHeight="1" spans="1:6">
      <c r="A9" s="50" t="s">
        <v>253</v>
      </c>
      <c r="B9" s="335" t="s">
        <v>254</v>
      </c>
      <c r="C9" s="13">
        <f>'产成品（库存商品）'!H22</f>
        <v>0</v>
      </c>
      <c r="D9" s="13">
        <f>'产成品（库存商品）'!K22</f>
        <v>0</v>
      </c>
      <c r="E9" s="13">
        <f t="shared" si="1"/>
        <v>0</v>
      </c>
      <c r="F9" s="52" t="str">
        <f t="shared" si="0"/>
        <v/>
      </c>
    </row>
    <row r="10" s="2" customFormat="1" ht="20.1" customHeight="1" spans="1:6">
      <c r="A10" s="50" t="s">
        <v>255</v>
      </c>
      <c r="B10" s="335" t="s">
        <v>256</v>
      </c>
      <c r="C10" s="13">
        <f>'在产品（自制半成品）'!H22</f>
        <v>0</v>
      </c>
      <c r="D10" s="13">
        <f>'在产品（自制半成品）'!K22</f>
        <v>0</v>
      </c>
      <c r="E10" s="13">
        <f t="shared" si="1"/>
        <v>0</v>
      </c>
      <c r="F10" s="52" t="str">
        <f t="shared" si="0"/>
        <v/>
      </c>
    </row>
    <row r="11" s="2" customFormat="1" ht="20.1" customHeight="1" spans="1:6">
      <c r="A11" s="50" t="s">
        <v>257</v>
      </c>
      <c r="B11" s="335" t="s">
        <v>258</v>
      </c>
      <c r="C11" s="13">
        <f>发出商品!H22</f>
        <v>0</v>
      </c>
      <c r="D11" s="13">
        <f>发出商品!K22</f>
        <v>0</v>
      </c>
      <c r="E11" s="13">
        <f t="shared" si="1"/>
        <v>0</v>
      </c>
      <c r="F11" s="52" t="str">
        <f t="shared" si="0"/>
        <v/>
      </c>
    </row>
    <row r="12" s="2" customFormat="1" ht="20.1" customHeight="1" spans="1:6">
      <c r="A12" s="50" t="s">
        <v>259</v>
      </c>
      <c r="B12" s="335" t="s">
        <v>260</v>
      </c>
      <c r="C12" s="13">
        <f>在用周转材料!I23</f>
        <v>0</v>
      </c>
      <c r="D12" s="13">
        <f>在用周转材料!M23</f>
        <v>0</v>
      </c>
      <c r="E12" s="13">
        <f t="shared" si="1"/>
        <v>0</v>
      </c>
      <c r="F12" s="52" t="str">
        <f t="shared" si="0"/>
        <v/>
      </c>
    </row>
    <row r="13" s="149" customFormat="1" ht="20.1" customHeight="1" spans="1:6">
      <c r="A13" s="50" t="s">
        <v>261</v>
      </c>
      <c r="B13" s="335" t="s">
        <v>262</v>
      </c>
      <c r="C13" s="280">
        <f>开发成本!C19</f>
        <v>0</v>
      </c>
      <c r="D13" s="280">
        <f>开发成本!D19</f>
        <v>0</v>
      </c>
      <c r="E13" s="13">
        <f t="shared" si="1"/>
        <v>0</v>
      </c>
      <c r="F13" s="336"/>
    </row>
    <row r="14" s="2" customFormat="1" ht="20.1" customHeight="1" spans="1:9">
      <c r="A14" s="50" t="s">
        <v>263</v>
      </c>
      <c r="B14" s="335" t="s">
        <v>264</v>
      </c>
      <c r="C14" s="13">
        <f>开发产品!J19</f>
        <v>0</v>
      </c>
      <c r="D14" s="13">
        <f>开发产品!K19</f>
        <v>0</v>
      </c>
      <c r="E14" s="13">
        <f t="shared" si="1"/>
        <v>0</v>
      </c>
      <c r="F14" s="52"/>
      <c r="I14" s="149"/>
    </row>
    <row r="15" s="2" customFormat="1" ht="20.1" customHeight="1" spans="1:9">
      <c r="A15" s="50"/>
      <c r="B15" s="14"/>
      <c r="C15" s="13"/>
      <c r="D15" s="13"/>
      <c r="E15" s="13"/>
      <c r="F15" s="52"/>
      <c r="I15" s="149"/>
    </row>
    <row r="16" s="2" customFormat="1" ht="20.1" customHeight="1" spans="1:9">
      <c r="A16" s="10"/>
      <c r="B16" s="14"/>
      <c r="C16" s="13"/>
      <c r="D16" s="13"/>
      <c r="E16" s="13"/>
      <c r="F16" s="52"/>
      <c r="I16" s="149"/>
    </row>
    <row r="17" s="2" customFormat="1" ht="20.1" customHeight="1" spans="1:9">
      <c r="A17" s="10"/>
      <c r="B17" s="14"/>
      <c r="C17" s="13"/>
      <c r="D17" s="13"/>
      <c r="E17" s="13"/>
      <c r="F17" s="52"/>
      <c r="I17" s="149"/>
    </row>
    <row r="18" s="2" customFormat="1" ht="20.1" customHeight="1" spans="1:9">
      <c r="A18" s="10"/>
      <c r="B18" s="14"/>
      <c r="C18" s="13"/>
      <c r="D18" s="13"/>
      <c r="E18" s="13"/>
      <c r="F18" s="52"/>
      <c r="I18" s="149"/>
    </row>
    <row r="19" s="2" customFormat="1" ht="20.1" customHeight="1" spans="1:9">
      <c r="A19" s="10"/>
      <c r="B19" s="14"/>
      <c r="C19" s="13"/>
      <c r="D19" s="13"/>
      <c r="E19" s="13"/>
      <c r="F19" s="52"/>
      <c r="I19" s="149"/>
    </row>
    <row r="20" s="2" customFormat="1" ht="20.1" customHeight="1" spans="1:9">
      <c r="A20" s="50" t="s">
        <v>172</v>
      </c>
      <c r="B20" s="50" t="s">
        <v>265</v>
      </c>
      <c r="C20" s="13">
        <f>SUM(C5:C19)</f>
        <v>0</v>
      </c>
      <c r="D20" s="13">
        <f>SUM(D5:D19)</f>
        <v>0</v>
      </c>
      <c r="E20" s="13">
        <f>SUM(E5:E19)</f>
        <v>0</v>
      </c>
      <c r="F20" s="52" t="str">
        <f>IF(C20=0,"",E20/C20*100)</f>
        <v/>
      </c>
      <c r="I20" s="149"/>
    </row>
    <row r="21" s="2" customFormat="1" ht="20.1" customHeight="1" spans="1:9">
      <c r="A21" s="50" t="s">
        <v>172</v>
      </c>
      <c r="B21" s="50" t="s">
        <v>266</v>
      </c>
      <c r="C21" s="13"/>
      <c r="D21" s="13"/>
      <c r="E21" s="15"/>
      <c r="F21" s="13" t="str">
        <f>IF(C21=0,"",E21/C21*100)</f>
        <v/>
      </c>
      <c r="I21" s="149"/>
    </row>
    <row r="22" s="2" customFormat="1" ht="20.1" customHeight="1" spans="1:6">
      <c r="A22" s="50" t="s">
        <v>172</v>
      </c>
      <c r="B22" s="50" t="s">
        <v>267</v>
      </c>
      <c r="C22" s="13">
        <f>C20-C21</f>
        <v>0</v>
      </c>
      <c r="D22" s="13">
        <f>D20-D21</f>
        <v>0</v>
      </c>
      <c r="E22" s="13">
        <f>E20-E21</f>
        <v>0</v>
      </c>
      <c r="F22" s="52" t="str">
        <f>IF(C22=0,"",E22/C22*100)</f>
        <v/>
      </c>
    </row>
    <row r="23" s="2" customFormat="1" customHeight="1" spans="1:1">
      <c r="A23" s="19" t="str">
        <f>其他应收款!A27</f>
        <v>被评估单位填表人：</v>
      </c>
    </row>
    <row r="24" s="2" customFormat="1" customHeight="1" spans="1:1">
      <c r="A24" s="19" t="str">
        <f>CONCATENATE(封面!B6,封面!D6,封面!E6,封面!F6,封面!G6,封面!H6,封面!I6)</f>
        <v>填表日期：2023年9月1日</v>
      </c>
    </row>
  </sheetData>
  <mergeCells count="2">
    <mergeCell ref="A1:F1"/>
    <mergeCell ref="A2:F2"/>
  </mergeCells>
  <hyperlinks>
    <hyperlink ref="B6" location="原材料!A1" display="原材料"/>
    <hyperlink ref="B5" location="'材料采购（在途物资）'!A1" display="材料采购（在途物资）"/>
    <hyperlink ref="B7" location="在库周转材料!B1" display="在库周转材料"/>
    <hyperlink ref="B8" location="委托加工物资!B1" display="委托加工物资"/>
    <hyperlink ref="B9" location="'产成品（库存商品）'!A1" display="产成品（库存商品）"/>
    <hyperlink ref="B10" location="'在产品（自制半成品）'!A1" display="在产品（自制半成品）"/>
    <hyperlink ref="B11" location="发出商品!B1" display="发出商品"/>
    <hyperlink ref="B12" location="在用周转材料!B1" display="在用周转材料"/>
    <hyperlink ref="B13" location="开发成本!A1" display="开发成本"/>
    <hyperlink ref="B14" location="开发产品!A1" display="开发产品"/>
  </hyperlinks>
  <printOptions horizontalCentered="1"/>
  <pageMargins left="0.62992125984252" right="0.62992125984252" top="0.708661417322835" bottom="0.590551181102362" header="1.02362204724409" footer="0.511811023622047"/>
  <pageSetup paperSize="9" fitToHeight="0" orientation="landscape" horizontalDpi="300" verticalDpi="300"/>
  <headerFooter scaleWithDoc="0">
    <oddFooter>&amp;C&amp;"宋体,常规"&amp;10第 &amp;P 页，共 &amp;N 页&amp;R&amp;"宋体,常规"&amp;10评估机构：中环松德（北京）资产评估有限公司</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7"/>
  <sheetViews>
    <sheetView view="pageBreakPreview" zoomScaleNormal="100" topLeftCell="A12" workbookViewId="0">
      <selection activeCell="L45" sqref="L45"/>
    </sheetView>
  </sheetViews>
  <sheetFormatPr defaultColWidth="7" defaultRowHeight="18" customHeight="1"/>
  <cols>
    <col min="1" max="1" width="21.875" style="423" customWidth="1"/>
    <col min="2" max="2" width="4.5" style="424" customWidth="1"/>
    <col min="3" max="4" width="17.125" style="425" customWidth="1"/>
    <col min="5" max="5" width="6.625" style="423" customWidth="1"/>
    <col min="6" max="6" width="23.625" style="423" customWidth="1"/>
    <col min="7" max="7" width="4.625" style="424" customWidth="1"/>
    <col min="8" max="9" width="20.5" style="425" customWidth="1"/>
    <col min="10" max="10" width="16.625" style="423" customWidth="1"/>
    <col min="11" max="16384" width="7" style="423"/>
  </cols>
  <sheetData>
    <row r="1" s="418" customFormat="1" ht="24.95" customHeight="1" spans="1:10">
      <c r="A1" s="426" t="s">
        <v>18</v>
      </c>
      <c r="B1" s="426"/>
      <c r="C1" s="426"/>
      <c r="D1" s="426"/>
      <c r="E1" s="426"/>
      <c r="F1" s="426"/>
      <c r="G1" s="426"/>
      <c r="H1" s="426"/>
      <c r="I1" s="426"/>
      <c r="J1" s="426"/>
    </row>
    <row r="2" s="419" customFormat="1" customHeight="1" spans="1:10">
      <c r="A2" s="427" t="str">
        <f>CONCATENATE(封面!D5,封面!E5,封面!F5,封面!G5,封面!H5,封面!I5)</f>
        <v>2023年7月31日</v>
      </c>
      <c r="B2" s="427"/>
      <c r="C2" s="427"/>
      <c r="D2" s="427"/>
      <c r="E2" s="427"/>
      <c r="F2" s="427"/>
      <c r="G2" s="427"/>
      <c r="H2" s="427"/>
      <c r="I2" s="427"/>
      <c r="J2" s="427"/>
    </row>
    <row r="3" s="420" customFormat="1" ht="23.25" customHeight="1" spans="1:10">
      <c r="A3" s="428" t="str">
        <f>"编制单位:"&amp;封面!D4</f>
        <v>编制单位:北京北一中型数控机床有限责任公司</v>
      </c>
      <c r="B3" s="429"/>
      <c r="F3" s="388"/>
      <c r="J3" s="420" t="s">
        <v>19</v>
      </c>
    </row>
    <row r="4" s="421" customFormat="1" ht="24.95" customHeight="1" spans="1:10">
      <c r="A4" s="430" t="s">
        <v>20</v>
      </c>
      <c r="B4" s="430" t="s">
        <v>21</v>
      </c>
      <c r="C4" s="430" t="s">
        <v>22</v>
      </c>
      <c r="D4" s="430" t="s">
        <v>23</v>
      </c>
      <c r="E4" s="431" t="s">
        <v>24</v>
      </c>
      <c r="F4" s="432" t="s">
        <v>25</v>
      </c>
      <c r="G4" s="430" t="s">
        <v>21</v>
      </c>
      <c r="H4" s="430" t="s">
        <v>22</v>
      </c>
      <c r="I4" s="430" t="s">
        <v>23</v>
      </c>
      <c r="J4" s="430" t="s">
        <v>24</v>
      </c>
    </row>
    <row r="5" s="422" customFormat="1" ht="20.1" customHeight="1" spans="1:10">
      <c r="A5" s="406" t="s">
        <v>26</v>
      </c>
      <c r="B5" s="433">
        <v>1</v>
      </c>
      <c r="C5" s="434"/>
      <c r="D5" s="434"/>
      <c r="E5" s="435"/>
      <c r="F5" s="436" t="s">
        <v>27</v>
      </c>
      <c r="G5" s="433">
        <v>37</v>
      </c>
      <c r="H5" s="437"/>
      <c r="I5" s="437"/>
      <c r="J5" s="458"/>
    </row>
    <row r="6" s="422" customFormat="1" ht="20.1" customHeight="1" spans="1:10">
      <c r="A6" s="438" t="s">
        <v>28</v>
      </c>
      <c r="B6" s="433">
        <v>2</v>
      </c>
      <c r="C6" s="439"/>
      <c r="D6" s="439"/>
      <c r="E6" s="435"/>
      <c r="F6" s="438" t="s">
        <v>29</v>
      </c>
      <c r="G6" s="433">
        <v>38</v>
      </c>
      <c r="H6" s="439"/>
      <c r="I6" s="439"/>
      <c r="J6" s="458"/>
    </row>
    <row r="7" s="422" customFormat="1" ht="20.1" customHeight="1" spans="1:10">
      <c r="A7" s="438" t="s">
        <v>30</v>
      </c>
      <c r="B7" s="433">
        <v>3</v>
      </c>
      <c r="C7" s="439"/>
      <c r="D7" s="439"/>
      <c r="E7" s="435"/>
      <c r="F7" s="438" t="s">
        <v>31</v>
      </c>
      <c r="G7" s="433">
        <v>39</v>
      </c>
      <c r="H7" s="439"/>
      <c r="I7" s="439"/>
      <c r="J7" s="458"/>
    </row>
    <row r="8" s="422" customFormat="1" ht="20.1" customHeight="1" spans="1:10">
      <c r="A8" s="438" t="s">
        <v>32</v>
      </c>
      <c r="B8" s="433">
        <v>4</v>
      </c>
      <c r="C8" s="439"/>
      <c r="D8" s="439"/>
      <c r="E8" s="435"/>
      <c r="F8" s="438" t="s">
        <v>33</v>
      </c>
      <c r="G8" s="433">
        <v>40</v>
      </c>
      <c r="H8" s="439"/>
      <c r="I8" s="439"/>
      <c r="J8" s="458"/>
    </row>
    <row r="9" s="422" customFormat="1" ht="20.1" customHeight="1" spans="1:10">
      <c r="A9" s="438" t="s">
        <v>34</v>
      </c>
      <c r="B9" s="433">
        <v>5</v>
      </c>
      <c r="C9" s="439"/>
      <c r="D9" s="439"/>
      <c r="E9" s="435"/>
      <c r="F9" s="438" t="s">
        <v>35</v>
      </c>
      <c r="G9" s="433">
        <v>41</v>
      </c>
      <c r="H9" s="439"/>
      <c r="I9" s="439"/>
      <c r="J9" s="458"/>
    </row>
    <row r="10" s="422" customFormat="1" ht="20.1" customHeight="1" spans="1:10">
      <c r="A10" s="438" t="s">
        <v>36</v>
      </c>
      <c r="B10" s="433">
        <v>6</v>
      </c>
      <c r="C10" s="439"/>
      <c r="D10" s="439"/>
      <c r="E10" s="435"/>
      <c r="F10" s="438" t="s">
        <v>37</v>
      </c>
      <c r="G10" s="433">
        <v>42</v>
      </c>
      <c r="H10" s="439"/>
      <c r="I10" s="439"/>
      <c r="J10" s="458"/>
    </row>
    <row r="11" s="422" customFormat="1" ht="20.1" customHeight="1" spans="1:10">
      <c r="A11" s="438" t="s">
        <v>38</v>
      </c>
      <c r="B11" s="433">
        <v>7</v>
      </c>
      <c r="C11" s="439"/>
      <c r="D11" s="439"/>
      <c r="E11" s="435"/>
      <c r="F11" s="438" t="s">
        <v>39</v>
      </c>
      <c r="G11" s="433">
        <v>43</v>
      </c>
      <c r="H11" s="439"/>
      <c r="I11" s="439"/>
      <c r="J11" s="458"/>
    </row>
    <row r="12" s="422" customFormat="1" ht="20.1" customHeight="1" spans="1:10">
      <c r="A12" s="438" t="s">
        <v>40</v>
      </c>
      <c r="B12" s="433">
        <v>8</v>
      </c>
      <c r="C12" s="437"/>
      <c r="D12" s="437"/>
      <c r="E12" s="435"/>
      <c r="F12" s="438" t="s">
        <v>41</v>
      </c>
      <c r="G12" s="433">
        <v>44</v>
      </c>
      <c r="H12" s="439"/>
      <c r="I12" s="439"/>
      <c r="J12" s="458"/>
    </row>
    <row r="13" s="422" customFormat="1" ht="20.1" customHeight="1" spans="1:10">
      <c r="A13" s="438" t="s">
        <v>42</v>
      </c>
      <c r="B13" s="433">
        <v>9</v>
      </c>
      <c r="C13" s="437"/>
      <c r="D13" s="437"/>
      <c r="E13" s="435"/>
      <c r="F13" s="438" t="s">
        <v>43</v>
      </c>
      <c r="G13" s="433">
        <v>45</v>
      </c>
      <c r="H13" s="439"/>
      <c r="I13" s="439"/>
      <c r="J13" s="458"/>
    </row>
    <row r="14" s="422" customFormat="1" ht="20.1" customHeight="1" spans="1:10">
      <c r="A14" s="438" t="s">
        <v>44</v>
      </c>
      <c r="B14" s="433">
        <v>10</v>
      </c>
      <c r="C14" s="437"/>
      <c r="D14" s="437"/>
      <c r="E14" s="435"/>
      <c r="F14" s="438" t="s">
        <v>45</v>
      </c>
      <c r="G14" s="433">
        <v>46</v>
      </c>
      <c r="H14" s="439"/>
      <c r="I14" s="439"/>
      <c r="J14" s="458"/>
    </row>
    <row r="15" s="422" customFormat="1" ht="20.1" customHeight="1" spans="1:10">
      <c r="A15" s="438" t="s">
        <v>46</v>
      </c>
      <c r="B15" s="433">
        <v>11</v>
      </c>
      <c r="C15" s="437"/>
      <c r="D15" s="437"/>
      <c r="E15" s="435"/>
      <c r="F15" s="438" t="s">
        <v>47</v>
      </c>
      <c r="G15" s="433">
        <v>47</v>
      </c>
      <c r="H15" s="439"/>
      <c r="I15" s="439"/>
      <c r="J15" s="458"/>
    </row>
    <row r="16" s="422" customFormat="1" ht="20.1" customHeight="1" spans="1:10">
      <c r="A16" s="438" t="s">
        <v>48</v>
      </c>
      <c r="B16" s="433">
        <v>12</v>
      </c>
      <c r="C16" s="437"/>
      <c r="D16" s="437"/>
      <c r="E16" s="435"/>
      <c r="F16" s="438" t="s">
        <v>49</v>
      </c>
      <c r="G16" s="433">
        <v>48</v>
      </c>
      <c r="H16" s="440" t="s">
        <v>50</v>
      </c>
      <c r="I16" s="439"/>
      <c r="J16" s="458"/>
    </row>
    <row r="17" s="422" customFormat="1" ht="20.1" customHeight="1" spans="1:10">
      <c r="A17" s="438" t="s">
        <v>51</v>
      </c>
      <c r="B17" s="433">
        <v>13</v>
      </c>
      <c r="C17" s="437"/>
      <c r="D17" s="437"/>
      <c r="E17" s="435"/>
      <c r="F17" s="438" t="s">
        <v>52</v>
      </c>
      <c r="G17" s="433">
        <v>49</v>
      </c>
      <c r="H17" s="439"/>
      <c r="I17" s="459"/>
      <c r="J17" s="458"/>
    </row>
    <row r="18" s="422" customFormat="1" ht="20.1" customHeight="1" spans="1:10">
      <c r="A18" s="438" t="s">
        <v>53</v>
      </c>
      <c r="B18" s="433">
        <v>14</v>
      </c>
      <c r="C18" s="437"/>
      <c r="D18" s="437"/>
      <c r="E18" s="435"/>
      <c r="F18" s="438" t="s">
        <v>54</v>
      </c>
      <c r="G18" s="433">
        <v>50</v>
      </c>
      <c r="H18" s="441"/>
      <c r="I18" s="459"/>
      <c r="J18" s="436"/>
    </row>
    <row r="19" s="422" customFormat="1" ht="20.1" customHeight="1" spans="1:10">
      <c r="A19" s="442" t="s">
        <v>55</v>
      </c>
      <c r="B19" s="433">
        <v>15</v>
      </c>
      <c r="C19" s="437">
        <f>SUM(C6:C18)</f>
        <v>0</v>
      </c>
      <c r="D19" s="437">
        <f>SUM(D6:D18)</f>
        <v>0</v>
      </c>
      <c r="E19" s="435"/>
      <c r="F19" s="443" t="s">
        <v>56</v>
      </c>
      <c r="G19" s="433">
        <v>51</v>
      </c>
      <c r="H19" s="439">
        <f>SUM(H6:H18)</f>
        <v>0</v>
      </c>
      <c r="I19" s="439">
        <f>SUM(I6:I18)</f>
        <v>0</v>
      </c>
      <c r="J19" s="436"/>
    </row>
    <row r="20" s="422" customFormat="1" ht="20.1" customHeight="1" spans="1:10">
      <c r="A20" s="444" t="s">
        <v>57</v>
      </c>
      <c r="B20" s="433">
        <v>16</v>
      </c>
      <c r="C20" s="439"/>
      <c r="D20" s="439"/>
      <c r="E20" s="435"/>
      <c r="F20" s="436" t="s">
        <v>58</v>
      </c>
      <c r="G20" s="433">
        <v>52</v>
      </c>
      <c r="H20" s="439"/>
      <c r="I20" s="439"/>
      <c r="J20" s="458"/>
    </row>
    <row r="21" s="422" customFormat="1" ht="20.1" customHeight="1" spans="1:10">
      <c r="A21" s="438" t="s">
        <v>59</v>
      </c>
      <c r="B21" s="433">
        <v>17</v>
      </c>
      <c r="C21" s="437"/>
      <c r="D21" s="437"/>
      <c r="E21" s="435"/>
      <c r="F21" s="436" t="s">
        <v>60</v>
      </c>
      <c r="G21" s="433">
        <v>53</v>
      </c>
      <c r="H21" s="439"/>
      <c r="I21" s="439"/>
      <c r="J21" s="458"/>
    </row>
    <row r="22" s="422" customFormat="1" ht="20.1" customHeight="1" spans="1:10">
      <c r="A22" s="438" t="s">
        <v>61</v>
      </c>
      <c r="B22" s="433">
        <v>18</v>
      </c>
      <c r="C22" s="437"/>
      <c r="D22" s="437"/>
      <c r="E22" s="435"/>
      <c r="F22" s="438" t="s">
        <v>62</v>
      </c>
      <c r="G22" s="433">
        <v>54</v>
      </c>
      <c r="H22" s="439"/>
      <c r="I22" s="439"/>
      <c r="J22" s="458"/>
    </row>
    <row r="23" s="422" customFormat="1" ht="20.1" customHeight="1" spans="1:10">
      <c r="A23" s="438" t="s">
        <v>63</v>
      </c>
      <c r="B23" s="433">
        <v>19</v>
      </c>
      <c r="C23" s="437"/>
      <c r="D23" s="437"/>
      <c r="E23" s="445"/>
      <c r="F23" s="446" t="s">
        <v>64</v>
      </c>
      <c r="G23" s="433">
        <v>55</v>
      </c>
      <c r="H23" s="439"/>
      <c r="I23" s="439"/>
      <c r="J23" s="458"/>
    </row>
    <row r="24" s="422" customFormat="1" ht="20.1" customHeight="1" spans="1:10">
      <c r="A24" s="438" t="s">
        <v>65</v>
      </c>
      <c r="B24" s="433">
        <v>20</v>
      </c>
      <c r="C24" s="437"/>
      <c r="D24" s="437"/>
      <c r="E24" s="435"/>
      <c r="F24" s="438" t="s">
        <v>66</v>
      </c>
      <c r="G24" s="433">
        <v>56</v>
      </c>
      <c r="H24" s="439"/>
      <c r="I24" s="439"/>
      <c r="J24" s="458"/>
    </row>
    <row r="25" s="422" customFormat="1" ht="20.1" customHeight="1" spans="1:10">
      <c r="A25" s="438" t="s">
        <v>67</v>
      </c>
      <c r="B25" s="433">
        <v>21</v>
      </c>
      <c r="C25" s="437"/>
      <c r="D25" s="437"/>
      <c r="E25" s="435"/>
      <c r="F25" s="438" t="s">
        <v>68</v>
      </c>
      <c r="G25" s="433">
        <v>57</v>
      </c>
      <c r="H25" s="439"/>
      <c r="I25" s="439"/>
      <c r="J25" s="458"/>
    </row>
    <row r="26" s="422" customFormat="1" ht="20.1" customHeight="1" spans="1:10">
      <c r="A26" s="438" t="s">
        <v>69</v>
      </c>
      <c r="B26" s="433">
        <v>22</v>
      </c>
      <c r="C26" s="437"/>
      <c r="D26" s="437"/>
      <c r="E26" s="435"/>
      <c r="F26" s="438" t="s">
        <v>70</v>
      </c>
      <c r="G26" s="433">
        <v>58</v>
      </c>
      <c r="H26" s="439"/>
      <c r="I26" s="439"/>
      <c r="J26" s="458"/>
    </row>
    <row r="27" s="422" customFormat="1" ht="20.1" customHeight="1" spans="1:10">
      <c r="A27" s="438" t="s">
        <v>71</v>
      </c>
      <c r="B27" s="433">
        <v>23</v>
      </c>
      <c r="C27" s="437"/>
      <c r="D27" s="437"/>
      <c r="E27" s="435"/>
      <c r="F27" s="438" t="s">
        <v>72</v>
      </c>
      <c r="G27" s="433">
        <v>59</v>
      </c>
      <c r="H27" s="437"/>
      <c r="I27" s="437"/>
      <c r="J27" s="458"/>
    </row>
    <row r="28" s="422" customFormat="1" ht="20.1" customHeight="1" spans="1:10">
      <c r="A28" s="438" t="s">
        <v>73</v>
      </c>
      <c r="B28" s="433">
        <v>24</v>
      </c>
      <c r="C28" s="437"/>
      <c r="D28" s="437"/>
      <c r="E28" s="435"/>
      <c r="F28" s="438" t="s">
        <v>74</v>
      </c>
      <c r="G28" s="433">
        <v>60</v>
      </c>
      <c r="H28" s="437"/>
      <c r="I28" s="437"/>
      <c r="J28" s="458"/>
    </row>
    <row r="29" s="422" customFormat="1" ht="20.1" customHeight="1" spans="1:10">
      <c r="A29" s="438" t="s">
        <v>75</v>
      </c>
      <c r="B29" s="433">
        <v>25</v>
      </c>
      <c r="C29" s="437"/>
      <c r="D29" s="437"/>
      <c r="E29" s="435"/>
      <c r="F29" s="438" t="s">
        <v>76</v>
      </c>
      <c r="G29" s="433">
        <v>61</v>
      </c>
      <c r="H29" s="437"/>
      <c r="I29" s="437"/>
      <c r="J29" s="458"/>
    </row>
    <row r="30" s="422" customFormat="1" ht="20.1" customHeight="1" spans="1:10">
      <c r="A30" s="438" t="s">
        <v>77</v>
      </c>
      <c r="B30" s="433">
        <v>26</v>
      </c>
      <c r="C30" s="437"/>
      <c r="D30" s="437"/>
      <c r="E30" s="435"/>
      <c r="F30" s="422" t="s">
        <v>78</v>
      </c>
      <c r="G30" s="433">
        <v>62</v>
      </c>
      <c r="J30" s="458"/>
    </row>
    <row r="31" s="422" customFormat="1" ht="20.1" customHeight="1" spans="1:10">
      <c r="A31" s="438" t="s">
        <v>79</v>
      </c>
      <c r="B31" s="433">
        <v>27</v>
      </c>
      <c r="C31" s="437"/>
      <c r="D31" s="437"/>
      <c r="E31" s="435"/>
      <c r="F31" s="443" t="s">
        <v>80</v>
      </c>
      <c r="G31" s="433">
        <v>63</v>
      </c>
      <c r="H31" s="439">
        <f>SUM(H21:H30)-H23-H24</f>
        <v>0</v>
      </c>
      <c r="I31" s="439">
        <f>SUM(I21:I30)-I23-I24</f>
        <v>0</v>
      </c>
      <c r="J31" s="460"/>
    </row>
    <row r="32" s="422" customFormat="1" ht="20.1" customHeight="1" spans="1:10">
      <c r="A32" s="438" t="s">
        <v>81</v>
      </c>
      <c r="B32" s="433">
        <v>28</v>
      </c>
      <c r="C32" s="437"/>
      <c r="D32" s="437"/>
      <c r="E32" s="435"/>
      <c r="F32" s="443" t="s">
        <v>82</v>
      </c>
      <c r="G32" s="433">
        <v>64</v>
      </c>
      <c r="H32" s="447">
        <f>H19+H31</f>
        <v>0</v>
      </c>
      <c r="I32" s="447">
        <f>I19+I31</f>
        <v>0</v>
      </c>
      <c r="J32" s="458"/>
    </row>
    <row r="33" s="422" customFormat="1" ht="20.1" customHeight="1" spans="1:10">
      <c r="A33" s="438" t="s">
        <v>83</v>
      </c>
      <c r="B33" s="433">
        <v>29</v>
      </c>
      <c r="C33" s="437"/>
      <c r="D33" s="437"/>
      <c r="E33" s="435"/>
      <c r="F33" s="436" t="s">
        <v>84</v>
      </c>
      <c r="G33" s="433">
        <v>65</v>
      </c>
      <c r="H33" s="437"/>
      <c r="I33" s="437"/>
      <c r="J33" s="458"/>
    </row>
    <row r="34" s="422" customFormat="1" ht="20.1" customHeight="1" spans="1:10">
      <c r="A34" s="438" t="s">
        <v>85</v>
      </c>
      <c r="B34" s="433">
        <v>30</v>
      </c>
      <c r="C34" s="437"/>
      <c r="D34" s="437"/>
      <c r="E34" s="435"/>
      <c r="F34" s="438" t="s">
        <v>86</v>
      </c>
      <c r="G34" s="433">
        <v>66</v>
      </c>
      <c r="H34" s="439"/>
      <c r="I34" s="439"/>
      <c r="J34" s="458"/>
    </row>
    <row r="35" s="422" customFormat="1" ht="20.1" customHeight="1" spans="1:10">
      <c r="A35" s="438" t="s">
        <v>87</v>
      </c>
      <c r="B35" s="433">
        <v>31</v>
      </c>
      <c r="C35" s="437"/>
      <c r="D35" s="437"/>
      <c r="E35" s="435"/>
      <c r="F35" s="438" t="s">
        <v>88</v>
      </c>
      <c r="G35" s="433">
        <v>67</v>
      </c>
      <c r="H35" s="439"/>
      <c r="I35" s="439"/>
      <c r="J35" s="458"/>
    </row>
    <row r="36" s="422" customFormat="1" ht="20.1" customHeight="1" spans="1:10">
      <c r="A36" s="438" t="s">
        <v>89</v>
      </c>
      <c r="B36" s="433">
        <v>32</v>
      </c>
      <c r="C36" s="437"/>
      <c r="D36" s="437"/>
      <c r="E36" s="435"/>
      <c r="F36" s="438" t="s">
        <v>64</v>
      </c>
      <c r="G36" s="433">
        <v>68</v>
      </c>
      <c r="H36" s="448"/>
      <c r="I36" s="448"/>
      <c r="J36" s="458"/>
    </row>
    <row r="37" s="422" customFormat="1" ht="20.1" customHeight="1" spans="1:10">
      <c r="A37" s="438" t="s">
        <v>90</v>
      </c>
      <c r="B37" s="433">
        <v>33</v>
      </c>
      <c r="C37" s="437"/>
      <c r="D37" s="437"/>
      <c r="E37" s="435"/>
      <c r="F37" s="438" t="s">
        <v>91</v>
      </c>
      <c r="G37" s="433">
        <v>69</v>
      </c>
      <c r="H37" s="437"/>
      <c r="I37" s="437"/>
      <c r="J37" s="458"/>
    </row>
    <row r="38" s="422" customFormat="1" ht="20.1" customHeight="1" spans="1:10">
      <c r="A38" s="438" t="s">
        <v>92</v>
      </c>
      <c r="B38" s="433">
        <v>34</v>
      </c>
      <c r="C38" s="437"/>
      <c r="D38" s="437"/>
      <c r="E38" s="435"/>
      <c r="F38" s="438" t="s">
        <v>93</v>
      </c>
      <c r="G38" s="433">
        <v>70</v>
      </c>
      <c r="H38" s="439"/>
      <c r="I38" s="439"/>
      <c r="J38" s="458"/>
    </row>
    <row r="39" s="422" customFormat="1" ht="20.1" customHeight="1" spans="1:10">
      <c r="A39" s="438"/>
      <c r="B39" s="433"/>
      <c r="C39" s="437"/>
      <c r="D39" s="437"/>
      <c r="E39" s="435"/>
      <c r="F39" s="449" t="s">
        <v>94</v>
      </c>
      <c r="G39" s="433">
        <v>71</v>
      </c>
      <c r="H39" s="439"/>
      <c r="I39" s="439"/>
      <c r="J39" s="458"/>
    </row>
    <row r="40" s="422" customFormat="1" ht="20.1" customHeight="1" spans="1:10">
      <c r="A40" s="438"/>
      <c r="B40" s="433"/>
      <c r="C40" s="437"/>
      <c r="D40" s="437"/>
      <c r="E40" s="435"/>
      <c r="F40" s="449" t="s">
        <v>95</v>
      </c>
      <c r="G40" s="433">
        <v>72</v>
      </c>
      <c r="H40" s="439"/>
      <c r="I40" s="439"/>
      <c r="J40" s="458"/>
    </row>
    <row r="41" s="422" customFormat="1" ht="20.1" customHeight="1" spans="1:10">
      <c r="A41" s="438"/>
      <c r="B41" s="433"/>
      <c r="C41" s="437"/>
      <c r="D41" s="437"/>
      <c r="E41" s="435"/>
      <c r="F41" s="449" t="s">
        <v>96</v>
      </c>
      <c r="G41" s="433">
        <v>73</v>
      </c>
      <c r="H41" s="439"/>
      <c r="I41" s="439"/>
      <c r="J41" s="458"/>
    </row>
    <row r="42" s="422" customFormat="1" ht="20.1" customHeight="1" spans="1:10">
      <c r="A42" s="438"/>
      <c r="B42" s="433"/>
      <c r="C42" s="437"/>
      <c r="D42" s="437"/>
      <c r="E42" s="435"/>
      <c r="F42" s="449" t="s">
        <v>97</v>
      </c>
      <c r="G42" s="433">
        <v>74</v>
      </c>
      <c r="H42" s="439"/>
      <c r="I42" s="439"/>
      <c r="J42" s="458"/>
    </row>
    <row r="43" s="422" customFormat="1" ht="20.1" customHeight="1" spans="1:10">
      <c r="A43" s="438"/>
      <c r="B43" s="433"/>
      <c r="C43" s="437"/>
      <c r="D43" s="437"/>
      <c r="E43" s="435"/>
      <c r="F43" s="449" t="s">
        <v>98</v>
      </c>
      <c r="G43" s="433">
        <v>75</v>
      </c>
      <c r="H43" s="439"/>
      <c r="I43" s="439"/>
      <c r="J43" s="458"/>
    </row>
    <row r="44" s="422" customFormat="1" ht="20.1" customHeight="1" spans="1:10">
      <c r="A44" s="442" t="s">
        <v>99</v>
      </c>
      <c r="B44" s="433">
        <v>35</v>
      </c>
      <c r="C44" s="437">
        <f>SUM(C21:C38)</f>
        <v>0</v>
      </c>
      <c r="D44" s="437">
        <f>SUM(D21:D38)</f>
        <v>0</v>
      </c>
      <c r="E44" s="435"/>
      <c r="F44" s="450" t="s">
        <v>100</v>
      </c>
      <c r="G44" s="433">
        <v>76</v>
      </c>
      <c r="H44" s="451">
        <f>SUM(H34,H35,H38,H40,H41,H42,H43)-H39</f>
        <v>0</v>
      </c>
      <c r="I44" s="451">
        <f>SUM(I34,I35,I38,I40,I41,I42,I43)-I39</f>
        <v>0</v>
      </c>
      <c r="J44" s="461"/>
    </row>
    <row r="45" s="422" customFormat="1" ht="20.1" customHeight="1" spans="1:10">
      <c r="A45" s="452" t="s">
        <v>101</v>
      </c>
      <c r="B45" s="433">
        <v>36</v>
      </c>
      <c r="C45" s="453">
        <f>SUM(C44,C19)</f>
        <v>0</v>
      </c>
      <c r="D45" s="453">
        <f>SUM(D44,D19)</f>
        <v>0</v>
      </c>
      <c r="E45" s="454"/>
      <c r="F45" s="450" t="s">
        <v>102</v>
      </c>
      <c r="G45" s="433">
        <v>77</v>
      </c>
      <c r="H45" s="451">
        <f>H32+H44</f>
        <v>0</v>
      </c>
      <c r="I45" s="451">
        <f>I32+I44</f>
        <v>0</v>
      </c>
      <c r="J45" s="461"/>
    </row>
    <row r="46" s="422" customFormat="1" ht="20.1" customHeight="1" spans="1:10">
      <c r="A46" s="455"/>
      <c r="B46" s="433"/>
      <c r="C46" s="437"/>
      <c r="D46" s="437"/>
      <c r="E46" s="435"/>
      <c r="F46" s="436" t="s">
        <v>103</v>
      </c>
      <c r="G46" s="433">
        <v>78</v>
      </c>
      <c r="H46" s="437">
        <f>H45-C45</f>
        <v>0</v>
      </c>
      <c r="I46" s="437">
        <f>I45-D45</f>
        <v>0</v>
      </c>
      <c r="J46" s="458"/>
    </row>
    <row r="47" s="422" customFormat="1" customHeight="1" spans="1:8">
      <c r="A47" s="456" t="s">
        <v>104</v>
      </c>
      <c r="B47" s="457"/>
      <c r="C47" s="422" t="s">
        <v>105</v>
      </c>
      <c r="F47" s="422" t="str">
        <f>A47</f>
        <v>填表人： </v>
      </c>
      <c r="G47" s="457"/>
      <c r="H47" s="456" t="str">
        <f>C47</f>
        <v>财务主管：</v>
      </c>
    </row>
  </sheetData>
  <sheetProtection formatCells="0" formatRows="0" insertRows="0" deleteRows="0" sort="0" autoFilter="0" pivotTables="0"/>
  <mergeCells count="2">
    <mergeCell ref="A1:J1"/>
    <mergeCell ref="A2:J2"/>
  </mergeCells>
  <printOptions horizontalCentered="1"/>
  <pageMargins left="0.62992125984252" right="0.62992125984252" top="0.708661417322835" bottom="0.590551181102362" header="1.02362204724409" footer="0.511811023622047"/>
  <pageSetup paperSize="9" scale="81" fitToHeight="0" orientation="landscape" horizontalDpi="300" verticalDpi="300"/>
  <headerFooter scaleWithDoc="0">
    <oddFooter>&amp;C&amp;"宋体,常规"&amp;10第 &amp;P 页，共 &amp;N 页&amp;R&amp;"宋体,常规"&amp;10评估机构：中环松德（北京）资产评估有限公司</oddFooter>
  </headerFooter>
  <drawing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5"/>
  <sheetViews>
    <sheetView view="pageBreakPreview" zoomScaleNormal="100" workbookViewId="0">
      <selection activeCell="L45" sqref="L45"/>
    </sheetView>
  </sheetViews>
  <sheetFormatPr defaultColWidth="9" defaultRowHeight="15.75" customHeight="1"/>
  <cols>
    <col min="1" max="1" width="7.375" style="4" customWidth="1"/>
    <col min="2" max="2" width="11.375" style="4" customWidth="1"/>
    <col min="3" max="3" width="13.5" style="4" customWidth="1"/>
    <col min="4" max="4" width="17" style="4" customWidth="1"/>
    <col min="5" max="5" width="5.375" style="4" customWidth="1"/>
    <col min="6" max="6" width="5.875" style="4" customWidth="1"/>
    <col min="7" max="8" width="15.5" style="4" customWidth="1"/>
    <col min="9" max="9" width="4.625" style="4" customWidth="1"/>
    <col min="10" max="11" width="15.875" style="4" customWidth="1"/>
    <col min="12" max="12" width="7" style="4" customWidth="1"/>
    <col min="13" max="13" width="13.125" style="4" customWidth="1"/>
    <col min="14" max="16384" width="9" style="4"/>
  </cols>
  <sheetData>
    <row r="1" s="1" customFormat="1" ht="24.95" customHeight="1" spans="1:13">
      <c r="A1" s="5" t="s">
        <v>268</v>
      </c>
      <c r="B1" s="5"/>
      <c r="C1" s="5"/>
      <c r="D1" s="5"/>
      <c r="E1" s="5"/>
      <c r="F1" s="5"/>
      <c r="G1" s="5"/>
      <c r="H1" s="5"/>
      <c r="I1" s="5"/>
      <c r="J1" s="5"/>
      <c r="K1" s="5"/>
      <c r="L1" s="5"/>
      <c r="M1" s="5"/>
    </row>
    <row r="2" s="2" customFormat="1" ht="20.1" customHeight="1" spans="1:13">
      <c r="A2" s="6" t="str">
        <f>CONCATENATE(封面!B5,封面!D5,封面!E5,封面!F5,封面!G5,封面!H5,封面!I5)</f>
        <v>评估基准日：2023年7月31日</v>
      </c>
      <c r="B2" s="6"/>
      <c r="C2" s="6"/>
      <c r="D2" s="6"/>
      <c r="E2" s="6"/>
      <c r="F2" s="6"/>
      <c r="G2" s="6"/>
      <c r="H2" s="7"/>
      <c r="I2" s="7"/>
      <c r="J2" s="7"/>
      <c r="K2" s="7"/>
      <c r="L2" s="7"/>
      <c r="M2" s="7"/>
    </row>
    <row r="3" s="2" customFormat="1" ht="20.1" customHeight="1" spans="1:13">
      <c r="A3" s="8" t="str">
        <f>封面!B4&amp;封面!D4</f>
        <v>被评估单位：北京北一中型数控机床有限责任公司</v>
      </c>
      <c r="B3" s="8"/>
      <c r="C3" s="8"/>
      <c r="M3" s="9" t="s">
        <v>19</v>
      </c>
    </row>
    <row r="4" s="3" customFormat="1" ht="20.1" customHeight="1" spans="1:13">
      <c r="A4" s="10" t="s">
        <v>21</v>
      </c>
      <c r="B4" s="114" t="s">
        <v>269</v>
      </c>
      <c r="C4" s="114" t="s">
        <v>270</v>
      </c>
      <c r="D4" s="10" t="s">
        <v>271</v>
      </c>
      <c r="E4" s="125" t="s">
        <v>272</v>
      </c>
      <c r="F4" s="16" t="s">
        <v>109</v>
      </c>
      <c r="G4" s="106"/>
      <c r="H4" s="17"/>
      <c r="I4" s="16" t="s">
        <v>110</v>
      </c>
      <c r="J4" s="106"/>
      <c r="K4" s="17"/>
      <c r="L4" s="10" t="s">
        <v>147</v>
      </c>
      <c r="M4" s="10" t="s">
        <v>24</v>
      </c>
    </row>
    <row r="5" s="3" customFormat="1" ht="20.1" customHeight="1" spans="1:13">
      <c r="A5" s="10"/>
      <c r="B5" s="116"/>
      <c r="C5" s="116"/>
      <c r="D5" s="10"/>
      <c r="E5" s="127"/>
      <c r="F5" s="10" t="s">
        <v>273</v>
      </c>
      <c r="G5" s="10" t="s">
        <v>274</v>
      </c>
      <c r="H5" s="10" t="s">
        <v>275</v>
      </c>
      <c r="I5" s="125" t="s">
        <v>276</v>
      </c>
      <c r="J5" s="10" t="s">
        <v>274</v>
      </c>
      <c r="K5" s="10" t="s">
        <v>275</v>
      </c>
      <c r="L5" s="10"/>
      <c r="M5" s="10"/>
    </row>
    <row r="6" s="2" customFormat="1" ht="20.1" customHeight="1" spans="1:13">
      <c r="A6" s="50"/>
      <c r="B6" s="50"/>
      <c r="C6" s="50"/>
      <c r="D6" s="73"/>
      <c r="E6" s="320"/>
      <c r="F6" s="321"/>
      <c r="G6" s="321"/>
      <c r="H6" s="13"/>
      <c r="I6" s="45"/>
      <c r="J6" s="13"/>
      <c r="K6" s="13"/>
      <c r="L6" s="13" t="str">
        <f>IF(H6=0,"",(K6-H6)/H6*100)</f>
        <v/>
      </c>
      <c r="M6" s="14"/>
    </row>
    <row r="7" s="2" customFormat="1" ht="20.1" customHeight="1" spans="1:13">
      <c r="A7" s="50"/>
      <c r="B7" s="50"/>
      <c r="C7" s="50"/>
      <c r="D7" s="73"/>
      <c r="E7" s="320"/>
      <c r="F7" s="321"/>
      <c r="G7" s="321"/>
      <c r="H7" s="13"/>
      <c r="I7" s="45"/>
      <c r="J7" s="13"/>
      <c r="K7" s="13"/>
      <c r="L7" s="13" t="str">
        <f t="shared" ref="L7:L21" si="0">IF(H7=0,"",(K7-H7)/H7*100)</f>
        <v/>
      </c>
      <c r="M7" s="14"/>
    </row>
    <row r="8" s="2" customFormat="1" ht="20.1" customHeight="1" spans="1:13">
      <c r="A8" s="50"/>
      <c r="B8" s="50"/>
      <c r="C8" s="50"/>
      <c r="D8" s="73"/>
      <c r="E8" s="320"/>
      <c r="F8" s="321"/>
      <c r="G8" s="321"/>
      <c r="H8" s="13"/>
      <c r="I8" s="45"/>
      <c r="J8" s="13"/>
      <c r="K8" s="13"/>
      <c r="L8" s="13" t="str">
        <f t="shared" si="0"/>
        <v/>
      </c>
      <c r="M8" s="14"/>
    </row>
    <row r="9" s="2" customFormat="1" ht="20.1" customHeight="1" spans="1:13">
      <c r="A9" s="50"/>
      <c r="B9" s="50"/>
      <c r="C9" s="50"/>
      <c r="D9" s="73"/>
      <c r="E9" s="320"/>
      <c r="F9" s="321"/>
      <c r="G9" s="321"/>
      <c r="H9" s="13"/>
      <c r="I9" s="45"/>
      <c r="J9" s="13"/>
      <c r="K9" s="13"/>
      <c r="L9" s="13" t="str">
        <f t="shared" si="0"/>
        <v/>
      </c>
      <c r="M9" s="14"/>
    </row>
    <row r="10" s="2" customFormat="1" ht="20.1" customHeight="1" spans="1:13">
      <c r="A10" s="50"/>
      <c r="B10" s="50"/>
      <c r="C10" s="50"/>
      <c r="D10" s="73"/>
      <c r="E10" s="320"/>
      <c r="F10" s="321"/>
      <c r="G10" s="321"/>
      <c r="H10" s="13"/>
      <c r="I10" s="45"/>
      <c r="J10" s="13"/>
      <c r="K10" s="13"/>
      <c r="L10" s="13" t="str">
        <f t="shared" si="0"/>
        <v/>
      </c>
      <c r="M10" s="14"/>
    </row>
    <row r="11" s="2" customFormat="1" ht="20.1" customHeight="1" spans="1:13">
      <c r="A11" s="50"/>
      <c r="B11" s="50"/>
      <c r="C11" s="50"/>
      <c r="D11" s="73"/>
      <c r="E11" s="320"/>
      <c r="F11" s="321"/>
      <c r="G11" s="321"/>
      <c r="H11" s="13"/>
      <c r="I11" s="45"/>
      <c r="J11" s="13"/>
      <c r="K11" s="13"/>
      <c r="L11" s="13" t="str">
        <f t="shared" si="0"/>
        <v/>
      </c>
      <c r="M11" s="14"/>
    </row>
    <row r="12" s="2" customFormat="1" ht="20.1" customHeight="1" spans="1:13">
      <c r="A12" s="50"/>
      <c r="B12" s="50"/>
      <c r="C12" s="50"/>
      <c r="D12" s="73"/>
      <c r="E12" s="320"/>
      <c r="F12" s="321"/>
      <c r="G12" s="321"/>
      <c r="H12" s="13"/>
      <c r="I12" s="45"/>
      <c r="J12" s="13"/>
      <c r="K12" s="13"/>
      <c r="L12" s="13" t="str">
        <f t="shared" si="0"/>
        <v/>
      </c>
      <c r="M12" s="14"/>
    </row>
    <row r="13" s="2" customFormat="1" ht="20.1" customHeight="1" spans="1:13">
      <c r="A13" s="50"/>
      <c r="B13" s="50"/>
      <c r="C13" s="50"/>
      <c r="D13" s="73"/>
      <c r="E13" s="320"/>
      <c r="F13" s="321"/>
      <c r="G13" s="321"/>
      <c r="H13" s="13"/>
      <c r="I13" s="45"/>
      <c r="J13" s="13"/>
      <c r="K13" s="13"/>
      <c r="L13" s="13" t="str">
        <f t="shared" si="0"/>
        <v/>
      </c>
      <c r="M13" s="14"/>
    </row>
    <row r="14" s="2" customFormat="1" ht="20.1" customHeight="1" spans="1:13">
      <c r="A14" s="50"/>
      <c r="B14" s="50"/>
      <c r="C14" s="50"/>
      <c r="D14" s="73"/>
      <c r="E14" s="320"/>
      <c r="F14" s="321"/>
      <c r="G14" s="321"/>
      <c r="H14" s="13"/>
      <c r="I14" s="45"/>
      <c r="J14" s="13"/>
      <c r="K14" s="13"/>
      <c r="L14" s="13" t="str">
        <f t="shared" si="0"/>
        <v/>
      </c>
      <c r="M14" s="14"/>
    </row>
    <row r="15" s="2" customFormat="1" ht="20.1" customHeight="1" spans="1:13">
      <c r="A15" s="50"/>
      <c r="B15" s="50"/>
      <c r="C15" s="50"/>
      <c r="D15" s="73"/>
      <c r="E15" s="320"/>
      <c r="F15" s="321"/>
      <c r="G15" s="321"/>
      <c r="H15" s="13"/>
      <c r="I15" s="45"/>
      <c r="J15" s="13"/>
      <c r="K15" s="13"/>
      <c r="L15" s="13" t="str">
        <f t="shared" si="0"/>
        <v/>
      </c>
      <c r="M15" s="14"/>
    </row>
    <row r="16" s="2" customFormat="1" ht="20.1" customHeight="1" spans="1:13">
      <c r="A16" s="50"/>
      <c r="B16" s="50"/>
      <c r="C16" s="50"/>
      <c r="D16" s="73"/>
      <c r="E16" s="320"/>
      <c r="F16" s="321"/>
      <c r="G16" s="321"/>
      <c r="H16" s="13"/>
      <c r="I16" s="45"/>
      <c r="J16" s="13"/>
      <c r="K16" s="77"/>
      <c r="L16" s="13" t="str">
        <f t="shared" si="0"/>
        <v/>
      </c>
      <c r="M16" s="14"/>
    </row>
    <row r="17" s="2" customFormat="1" ht="20.1" customHeight="1" spans="1:13">
      <c r="A17" s="50"/>
      <c r="B17" s="50"/>
      <c r="C17" s="50"/>
      <c r="D17" s="73"/>
      <c r="E17" s="320"/>
      <c r="F17" s="321"/>
      <c r="G17" s="321"/>
      <c r="H17" s="13"/>
      <c r="I17" s="45"/>
      <c r="J17" s="15"/>
      <c r="K17" s="13"/>
      <c r="L17" s="47" t="str">
        <f t="shared" si="0"/>
        <v/>
      </c>
      <c r="M17" s="14"/>
    </row>
    <row r="18" s="2" customFormat="1" ht="20.1" customHeight="1" spans="1:13">
      <c r="A18" s="50"/>
      <c r="B18" s="50"/>
      <c r="C18" s="50"/>
      <c r="D18" s="73"/>
      <c r="E18" s="320"/>
      <c r="F18" s="321"/>
      <c r="G18" s="321"/>
      <c r="H18" s="13"/>
      <c r="I18" s="45"/>
      <c r="J18" s="13"/>
      <c r="K18" s="52"/>
      <c r="L18" s="13" t="str">
        <f t="shared" si="0"/>
        <v/>
      </c>
      <c r="M18" s="14"/>
    </row>
    <row r="19" s="2" customFormat="1" ht="20.1" customHeight="1" spans="1:13">
      <c r="A19" s="50"/>
      <c r="B19" s="50"/>
      <c r="C19" s="50"/>
      <c r="D19" s="73"/>
      <c r="E19" s="320"/>
      <c r="F19" s="321"/>
      <c r="G19" s="321"/>
      <c r="H19" s="13"/>
      <c r="I19" s="45"/>
      <c r="J19" s="13"/>
      <c r="K19" s="13"/>
      <c r="L19" s="13" t="str">
        <f t="shared" si="0"/>
        <v/>
      </c>
      <c r="M19" s="14"/>
    </row>
    <row r="20" s="2" customFormat="1" ht="20.1" customHeight="1" spans="1:13">
      <c r="A20" s="50"/>
      <c r="B20" s="50"/>
      <c r="C20" s="50"/>
      <c r="D20" s="73"/>
      <c r="E20" s="320"/>
      <c r="F20" s="321"/>
      <c r="G20" s="321"/>
      <c r="H20" s="13"/>
      <c r="I20" s="45"/>
      <c r="J20" s="13"/>
      <c r="K20" s="13"/>
      <c r="L20" s="13" t="str">
        <f t="shared" si="0"/>
        <v/>
      </c>
      <c r="M20" s="14"/>
    </row>
    <row r="21" s="2" customFormat="1" ht="20.1" customHeight="1" spans="1:13">
      <c r="A21" s="50"/>
      <c r="B21" s="50"/>
      <c r="C21" s="50"/>
      <c r="D21" s="73"/>
      <c r="E21" s="320"/>
      <c r="F21" s="321"/>
      <c r="G21" s="332"/>
      <c r="H21" s="13"/>
      <c r="I21" s="45"/>
      <c r="J21" s="13"/>
      <c r="K21" s="13"/>
      <c r="L21" s="13" t="str">
        <f t="shared" si="0"/>
        <v/>
      </c>
      <c r="M21" s="14"/>
    </row>
    <row r="22" s="2" customFormat="1" ht="20.1" customHeight="1" spans="1:13">
      <c r="A22" s="14"/>
      <c r="B22" s="14"/>
      <c r="C22" s="14"/>
      <c r="D22" s="14"/>
      <c r="E22" s="14"/>
      <c r="F22" s="333"/>
      <c r="G22" s="333"/>
      <c r="H22" s="333"/>
      <c r="I22" s="14"/>
      <c r="J22" s="14"/>
      <c r="K22" s="333"/>
      <c r="L22" s="14"/>
      <c r="M22" s="14"/>
    </row>
    <row r="23" s="2" customFormat="1" ht="20.1" customHeight="1" spans="1:13">
      <c r="A23" s="16" t="s">
        <v>222</v>
      </c>
      <c r="B23" s="106"/>
      <c r="C23" s="106"/>
      <c r="D23" s="17"/>
      <c r="E23" s="14"/>
      <c r="F23" s="13"/>
      <c r="G23" s="13"/>
      <c r="H23" s="13">
        <f>SUM(H6:H22)</f>
        <v>0</v>
      </c>
      <c r="I23" s="45"/>
      <c r="J23" s="13"/>
      <c r="K23" s="13">
        <f>SUM(K6:K22)</f>
        <v>0</v>
      </c>
      <c r="L23" s="13" t="str">
        <f>IF(H23=0,"",(K23-H23)/H23*100)</f>
        <v/>
      </c>
      <c r="M23" s="14"/>
    </row>
    <row r="24" s="2" customFormat="1" customHeight="1" spans="1:8">
      <c r="A24" s="19" t="str">
        <f>存货汇总!A23</f>
        <v>被评估单位填表人：</v>
      </c>
      <c r="B24" s="19"/>
      <c r="C24" s="19"/>
      <c r="H24" s="8"/>
    </row>
    <row r="25" s="2" customFormat="1" customHeight="1" spans="1:3">
      <c r="A25" s="19" t="str">
        <f>CONCATENATE(封面!B6,封面!D6,封面!E6,封面!F6,封面!G6,封面!H6,封面!I6)</f>
        <v>填表日期：2023年9月1日</v>
      </c>
      <c r="B25" s="19"/>
      <c r="C25" s="19"/>
    </row>
  </sheetData>
  <mergeCells count="12">
    <mergeCell ref="A1:M1"/>
    <mergeCell ref="A2:M2"/>
    <mergeCell ref="F4:H4"/>
    <mergeCell ref="I4:K4"/>
    <mergeCell ref="A23:D23"/>
    <mergeCell ref="A4:A5"/>
    <mergeCell ref="B4:B5"/>
    <mergeCell ref="C4:C5"/>
    <mergeCell ref="D4:D5"/>
    <mergeCell ref="E4:E5"/>
    <mergeCell ref="L4:L5"/>
    <mergeCell ref="M4:M5"/>
  </mergeCells>
  <printOptions horizontalCentered="1"/>
  <pageMargins left="0.62992125984252" right="0.62992125984252" top="0.708661417322835" bottom="0.590551181102362" header="1.02362204724409" footer="0.511811023622047"/>
  <pageSetup paperSize="9" scale="84" fitToHeight="0" orientation="landscape" horizontalDpi="300" verticalDpi="300"/>
  <headerFooter scaleWithDoc="0">
    <oddFooter>&amp;C&amp;"宋体,常规"&amp;10第 &amp;P 页，共 &amp;N 页&amp;R&amp;"宋体,常规"&amp;10评估机构：中环松德（北京）资产评估有限公司</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6"/>
  <sheetViews>
    <sheetView view="pageBreakPreview" zoomScaleNormal="100" workbookViewId="0">
      <selection activeCell="L45" sqref="L45"/>
    </sheetView>
  </sheetViews>
  <sheetFormatPr defaultColWidth="9" defaultRowHeight="15.75" customHeight="1"/>
  <cols>
    <col min="1" max="1" width="4.625" style="154" customWidth="1"/>
    <col min="2" max="2" width="11.125" style="154" customWidth="1"/>
    <col min="3" max="3" width="7.625" style="154" customWidth="1"/>
    <col min="4" max="4" width="15.625" style="4" customWidth="1"/>
    <col min="5" max="5" width="6.25" style="4" customWidth="1"/>
    <col min="6" max="6" width="8.5" style="331" customWidth="1"/>
    <col min="7" max="7" width="14.875" style="331" customWidth="1"/>
    <col min="8" max="8" width="14.875" style="4" customWidth="1"/>
    <col min="9" max="9" width="5" style="4" customWidth="1"/>
    <col min="10" max="11" width="15.5" style="4" customWidth="1"/>
    <col min="12" max="12" width="7.625" style="4" customWidth="1"/>
    <col min="13" max="13" width="16.625" style="4" customWidth="1"/>
    <col min="14" max="14" width="9.625" style="4" customWidth="1"/>
    <col min="15" max="16384" width="9" style="4"/>
  </cols>
  <sheetData>
    <row r="1" s="1" customFormat="1" ht="24.95" customHeight="1" spans="1:14">
      <c r="A1" s="5" t="s">
        <v>277</v>
      </c>
      <c r="B1" s="5"/>
      <c r="C1" s="5"/>
      <c r="D1" s="5"/>
      <c r="E1" s="5"/>
      <c r="F1" s="5"/>
      <c r="G1" s="5"/>
      <c r="H1" s="5"/>
      <c r="I1" s="5"/>
      <c r="J1" s="5"/>
      <c r="K1" s="5"/>
      <c r="L1" s="5"/>
      <c r="M1" s="5"/>
      <c r="N1" s="215"/>
    </row>
    <row r="2" s="2" customFormat="1" ht="20.1" customHeight="1" spans="1:14">
      <c r="A2" s="6" t="str">
        <f>CONCATENATE(封面!B5,封面!D5,封面!E5,封面!F5,封面!G5,封面!H5,封面!I5)</f>
        <v>评估基准日：2023年7月31日</v>
      </c>
      <c r="B2" s="6"/>
      <c r="C2" s="6"/>
      <c r="D2" s="6"/>
      <c r="E2" s="6"/>
      <c r="F2" s="6"/>
      <c r="G2" s="6"/>
      <c r="H2" s="6"/>
      <c r="I2" s="6"/>
      <c r="J2" s="6"/>
      <c r="K2" s="6"/>
      <c r="L2" s="6"/>
      <c r="M2" s="6"/>
      <c r="N2" s="18"/>
    </row>
    <row r="3" s="2" customFormat="1" ht="20.1" customHeight="1" spans="1:13">
      <c r="A3" s="8" t="str">
        <f>封面!B4&amp;封面!D4</f>
        <v>被评估单位：北京北一中型数控机床有限责任公司</v>
      </c>
      <c r="B3" s="8"/>
      <c r="C3" s="8"/>
      <c r="F3" s="330"/>
      <c r="G3" s="330"/>
      <c r="M3" s="9" t="s">
        <v>19</v>
      </c>
    </row>
    <row r="4" s="3" customFormat="1" ht="20.1" customHeight="1" spans="1:14">
      <c r="A4" s="10" t="s">
        <v>21</v>
      </c>
      <c r="B4" s="114" t="s">
        <v>269</v>
      </c>
      <c r="C4" s="114" t="s">
        <v>270</v>
      </c>
      <c r="D4" s="10" t="s">
        <v>271</v>
      </c>
      <c r="E4" s="125" t="s">
        <v>272</v>
      </c>
      <c r="F4" s="34" t="s">
        <v>109</v>
      </c>
      <c r="G4" s="35"/>
      <c r="H4" s="36"/>
      <c r="I4" s="16" t="s">
        <v>110</v>
      </c>
      <c r="J4" s="106"/>
      <c r="K4" s="17"/>
      <c r="L4" s="10" t="s">
        <v>147</v>
      </c>
      <c r="M4" s="10" t="s">
        <v>24</v>
      </c>
      <c r="N4" s="10" t="s">
        <v>278</v>
      </c>
    </row>
    <row r="5" s="3" customFormat="1" ht="20.1" customHeight="1" spans="1:14">
      <c r="A5" s="10"/>
      <c r="B5" s="116"/>
      <c r="C5" s="116"/>
      <c r="D5" s="10"/>
      <c r="E5" s="127"/>
      <c r="F5" s="10" t="s">
        <v>273</v>
      </c>
      <c r="G5" s="10" t="s">
        <v>274</v>
      </c>
      <c r="H5" s="10" t="s">
        <v>275</v>
      </c>
      <c r="I5" s="125" t="s">
        <v>276</v>
      </c>
      <c r="J5" s="10" t="s">
        <v>274</v>
      </c>
      <c r="K5" s="10" t="s">
        <v>275</v>
      </c>
      <c r="L5" s="10"/>
      <c r="M5" s="10"/>
      <c r="N5" s="10"/>
    </row>
    <row r="6" s="329" customFormat="1" ht="20.1" customHeight="1" spans="1:14">
      <c r="A6" s="50"/>
      <c r="B6" s="50"/>
      <c r="C6" s="50"/>
      <c r="D6" s="73"/>
      <c r="E6" s="320"/>
      <c r="F6" s="321"/>
      <c r="G6" s="321"/>
      <c r="H6" s="13"/>
      <c r="I6" s="45"/>
      <c r="J6" s="13"/>
      <c r="K6" s="13"/>
      <c r="L6" s="13" t="str">
        <f>IF(H6=0,"",(K6-H6)/H6*100)</f>
        <v/>
      </c>
      <c r="M6" s="14"/>
      <c r="N6" s="50"/>
    </row>
    <row r="7" s="2" customFormat="1" ht="20.1" customHeight="1" spans="1:14">
      <c r="A7" s="10"/>
      <c r="B7" s="10"/>
      <c r="C7" s="10"/>
      <c r="D7" s="11"/>
      <c r="E7" s="14"/>
      <c r="F7" s="322"/>
      <c r="G7" s="322"/>
      <c r="H7" s="13"/>
      <c r="I7" s="45"/>
      <c r="J7" s="13"/>
      <c r="K7" s="13"/>
      <c r="L7" s="13" t="str">
        <f t="shared" ref="L7:L20" si="0">IF(H7=0,"",(K7-H7)/H7*100)</f>
        <v/>
      </c>
      <c r="M7" s="14"/>
      <c r="N7" s="14"/>
    </row>
    <row r="8" s="2" customFormat="1" ht="20.1" customHeight="1" spans="1:14">
      <c r="A8" s="10"/>
      <c r="B8" s="10"/>
      <c r="C8" s="10"/>
      <c r="D8" s="11"/>
      <c r="E8" s="14"/>
      <c r="F8" s="322"/>
      <c r="G8" s="322"/>
      <c r="H8" s="13"/>
      <c r="I8" s="45"/>
      <c r="J8" s="13"/>
      <c r="K8" s="13"/>
      <c r="L8" s="13" t="str">
        <f t="shared" si="0"/>
        <v/>
      </c>
      <c r="M8" s="14"/>
      <c r="N8" s="14"/>
    </row>
    <row r="9" s="2" customFormat="1" ht="20.1" customHeight="1" spans="1:14">
      <c r="A9" s="10"/>
      <c r="B9" s="10"/>
      <c r="C9" s="10"/>
      <c r="D9" s="11"/>
      <c r="E9" s="14"/>
      <c r="F9" s="322"/>
      <c r="G9" s="322"/>
      <c r="H9" s="13"/>
      <c r="I9" s="45"/>
      <c r="J9" s="13"/>
      <c r="K9" s="13"/>
      <c r="L9" s="13" t="str">
        <f t="shared" si="0"/>
        <v/>
      </c>
      <c r="M9" s="14"/>
      <c r="N9" s="14"/>
    </row>
    <row r="10" s="2" customFormat="1" ht="20.1" customHeight="1" spans="1:14">
      <c r="A10" s="10"/>
      <c r="B10" s="10"/>
      <c r="C10" s="10"/>
      <c r="D10" s="11"/>
      <c r="E10" s="14"/>
      <c r="F10" s="322"/>
      <c r="G10" s="322"/>
      <c r="H10" s="13"/>
      <c r="I10" s="45"/>
      <c r="J10" s="13"/>
      <c r="K10" s="13"/>
      <c r="L10" s="13" t="str">
        <f t="shared" si="0"/>
        <v/>
      </c>
      <c r="M10" s="14"/>
      <c r="N10" s="14"/>
    </row>
    <row r="11" s="2" customFormat="1" ht="20.1" customHeight="1" spans="1:14">
      <c r="A11" s="10"/>
      <c r="B11" s="10"/>
      <c r="C11" s="10"/>
      <c r="D11" s="11"/>
      <c r="E11" s="14"/>
      <c r="F11" s="322"/>
      <c r="G11" s="322"/>
      <c r="H11" s="13"/>
      <c r="I11" s="45"/>
      <c r="J11" s="13"/>
      <c r="K11" s="13"/>
      <c r="L11" s="13" t="str">
        <f t="shared" si="0"/>
        <v/>
      </c>
      <c r="M11" s="14"/>
      <c r="N11" s="14"/>
    </row>
    <row r="12" s="2" customFormat="1" ht="20.1" customHeight="1" spans="1:14">
      <c r="A12" s="10"/>
      <c r="B12" s="10"/>
      <c r="C12" s="10"/>
      <c r="D12" s="11"/>
      <c r="E12" s="14"/>
      <c r="F12" s="322"/>
      <c r="G12" s="322"/>
      <c r="H12" s="13"/>
      <c r="I12" s="45"/>
      <c r="J12" s="13"/>
      <c r="K12" s="13"/>
      <c r="L12" s="13" t="str">
        <f t="shared" si="0"/>
        <v/>
      </c>
      <c r="M12" s="14"/>
      <c r="N12" s="14"/>
    </row>
    <row r="13" s="2" customFormat="1" ht="20.1" customHeight="1" spans="1:14">
      <c r="A13" s="10"/>
      <c r="B13" s="10"/>
      <c r="C13" s="10"/>
      <c r="D13" s="11"/>
      <c r="E13" s="14"/>
      <c r="F13" s="322"/>
      <c r="G13" s="322"/>
      <c r="H13" s="13"/>
      <c r="I13" s="45"/>
      <c r="J13" s="13"/>
      <c r="K13" s="13"/>
      <c r="L13" s="13" t="str">
        <f t="shared" si="0"/>
        <v/>
      </c>
      <c r="M13" s="14"/>
      <c r="N13" s="14"/>
    </row>
    <row r="14" s="2" customFormat="1" ht="20.1" customHeight="1" spans="1:14">
      <c r="A14" s="10"/>
      <c r="B14" s="10"/>
      <c r="C14" s="10"/>
      <c r="D14" s="11"/>
      <c r="E14" s="14"/>
      <c r="F14" s="322"/>
      <c r="G14" s="322"/>
      <c r="H14" s="13"/>
      <c r="I14" s="45"/>
      <c r="J14" s="13"/>
      <c r="K14" s="13"/>
      <c r="L14" s="13" t="str">
        <f t="shared" si="0"/>
        <v/>
      </c>
      <c r="M14" s="14"/>
      <c r="N14" s="14"/>
    </row>
    <row r="15" s="2" customFormat="1" ht="20.1" customHeight="1" spans="1:14">
      <c r="A15" s="10"/>
      <c r="B15" s="10"/>
      <c r="C15" s="10"/>
      <c r="D15" s="11"/>
      <c r="E15" s="14"/>
      <c r="F15" s="322"/>
      <c r="G15" s="322"/>
      <c r="H15" s="13"/>
      <c r="I15" s="45"/>
      <c r="J15" s="13"/>
      <c r="K15" s="13"/>
      <c r="L15" s="13" t="str">
        <f t="shared" si="0"/>
        <v/>
      </c>
      <c r="M15" s="14"/>
      <c r="N15" s="14"/>
    </row>
    <row r="16" s="2" customFormat="1" ht="20.1" customHeight="1" spans="1:14">
      <c r="A16" s="10"/>
      <c r="B16" s="10"/>
      <c r="C16" s="10"/>
      <c r="D16" s="11"/>
      <c r="E16" s="14"/>
      <c r="F16" s="322"/>
      <c r="G16" s="322"/>
      <c r="H16" s="13"/>
      <c r="I16" s="45"/>
      <c r="J16" s="13"/>
      <c r="K16" s="77"/>
      <c r="L16" s="13" t="str">
        <f t="shared" si="0"/>
        <v/>
      </c>
      <c r="M16" s="14"/>
      <c r="N16" s="14"/>
    </row>
    <row r="17" s="2" customFormat="1" ht="20.1" customHeight="1" spans="1:14">
      <c r="A17" s="10"/>
      <c r="B17" s="10"/>
      <c r="C17" s="10"/>
      <c r="D17" s="11"/>
      <c r="E17" s="14"/>
      <c r="F17" s="322"/>
      <c r="G17" s="322"/>
      <c r="H17" s="13"/>
      <c r="I17" s="45"/>
      <c r="J17" s="15"/>
      <c r="K17" s="13"/>
      <c r="L17" s="47" t="str">
        <f t="shared" si="0"/>
        <v/>
      </c>
      <c r="M17" s="14"/>
      <c r="N17" s="14"/>
    </row>
    <row r="18" s="2" customFormat="1" ht="20.1" customHeight="1" spans="1:14">
      <c r="A18" s="10"/>
      <c r="B18" s="10"/>
      <c r="C18" s="10"/>
      <c r="D18" s="11"/>
      <c r="E18" s="14"/>
      <c r="F18" s="322"/>
      <c r="G18" s="322"/>
      <c r="H18" s="13"/>
      <c r="I18" s="45"/>
      <c r="J18" s="13"/>
      <c r="K18" s="52"/>
      <c r="L18" s="13" t="str">
        <f t="shared" si="0"/>
        <v/>
      </c>
      <c r="M18" s="14"/>
      <c r="N18" s="14"/>
    </row>
    <row r="19" s="2" customFormat="1" ht="20.1" customHeight="1" spans="1:14">
      <c r="A19" s="10"/>
      <c r="B19" s="10"/>
      <c r="C19" s="10"/>
      <c r="D19" s="11"/>
      <c r="E19" s="14"/>
      <c r="F19" s="322"/>
      <c r="G19" s="322"/>
      <c r="H19" s="13"/>
      <c r="I19" s="45"/>
      <c r="J19" s="13"/>
      <c r="K19" s="13"/>
      <c r="L19" s="13" t="str">
        <f t="shared" si="0"/>
        <v/>
      </c>
      <c r="M19" s="14"/>
      <c r="N19" s="14"/>
    </row>
    <row r="20" s="2" customFormat="1" ht="20.1" customHeight="1" spans="1:14">
      <c r="A20" s="10"/>
      <c r="B20" s="10"/>
      <c r="C20" s="10"/>
      <c r="D20" s="11"/>
      <c r="E20" s="14"/>
      <c r="F20" s="322"/>
      <c r="G20" s="322"/>
      <c r="H20" s="13"/>
      <c r="I20" s="45"/>
      <c r="J20" s="13"/>
      <c r="K20" s="13"/>
      <c r="L20" s="13" t="str">
        <f t="shared" si="0"/>
        <v/>
      </c>
      <c r="M20" s="14"/>
      <c r="N20" s="14"/>
    </row>
    <row r="21" s="2" customFormat="1" ht="20.1" customHeight="1" spans="1:14">
      <c r="A21" s="10"/>
      <c r="B21" s="10"/>
      <c r="C21" s="10"/>
      <c r="D21" s="11"/>
      <c r="E21" s="14"/>
      <c r="F21" s="322"/>
      <c r="G21" s="323"/>
      <c r="H21" s="13"/>
      <c r="I21" s="45"/>
      <c r="J21" s="13"/>
      <c r="K21" s="13"/>
      <c r="L21" s="13"/>
      <c r="M21" s="14"/>
      <c r="N21" s="14"/>
    </row>
    <row r="22" s="2" customFormat="1" ht="20.1" customHeight="1" spans="1:14">
      <c r="A22" s="16" t="s">
        <v>222</v>
      </c>
      <c r="B22" s="106"/>
      <c r="C22" s="106"/>
      <c r="D22" s="17"/>
      <c r="E22" s="14"/>
      <c r="F22" s="13"/>
      <c r="G22" s="13"/>
      <c r="H22" s="13">
        <f>SUM(H6:H21)</f>
        <v>0</v>
      </c>
      <c r="I22" s="45"/>
      <c r="J22" s="13"/>
      <c r="K22" s="13">
        <f>SUM(K6:K21)</f>
        <v>0</v>
      </c>
      <c r="L22" s="13" t="str">
        <f>IF(H22=0,"",(K22-H22)/H22*100)</f>
        <v/>
      </c>
      <c r="M22" s="14"/>
      <c r="N22" s="14"/>
    </row>
    <row r="23" s="2" customFormat="1" customHeight="1" spans="1:8">
      <c r="A23" s="19" t="str">
        <f>'材料采购（在途物资）'!A24</f>
        <v>被评估单位填表人：</v>
      </c>
      <c r="B23" s="19"/>
      <c r="C23" s="19"/>
      <c r="F23" s="8"/>
      <c r="G23" s="8"/>
      <c r="H23" s="8"/>
    </row>
    <row r="24" s="2" customFormat="1" customHeight="1" spans="1:7">
      <c r="A24" s="2" t="str">
        <f>CONCATENATE(封面!B6,封面!D6,封面!E6,封面!F6,封面!G6,封面!H6,封面!I6)</f>
        <v>填表日期：2023年9月1日</v>
      </c>
      <c r="F24" s="330"/>
      <c r="G24" s="330"/>
    </row>
    <row r="25" customHeight="1" spans="4:5">
      <c r="D25" s="269" t="s">
        <v>279</v>
      </c>
      <c r="E25" s="4" t="s">
        <v>280</v>
      </c>
    </row>
    <row r="26" customHeight="1" spans="5:5">
      <c r="E26" s="4" t="s">
        <v>281</v>
      </c>
    </row>
  </sheetData>
  <mergeCells count="13">
    <mergeCell ref="A1:M1"/>
    <mergeCell ref="A2:M2"/>
    <mergeCell ref="F4:H4"/>
    <mergeCell ref="I4:K4"/>
    <mergeCell ref="A22:D22"/>
    <mergeCell ref="A4:A5"/>
    <mergeCell ref="B4:B5"/>
    <mergeCell ref="C4:C5"/>
    <mergeCell ref="D4:D5"/>
    <mergeCell ref="E4:E5"/>
    <mergeCell ref="L4:L5"/>
    <mergeCell ref="M4:M5"/>
    <mergeCell ref="N4:N5"/>
  </mergeCells>
  <printOptions horizontalCentered="1"/>
  <pageMargins left="0.62992125984252" right="0.62992125984252" top="0.708661417322835" bottom="0.590551181102362" header="1.02362204724409" footer="0.511811023622047"/>
  <pageSetup paperSize="9" scale="86" fitToHeight="0" orientation="landscape" horizontalDpi="300" verticalDpi="300"/>
  <headerFooter scaleWithDoc="0">
    <oddFooter>&amp;C&amp;"宋体,常规"&amp;10第 &amp;P 页，共 &amp;N 页&amp;R&amp;"宋体,常规"&amp;10评估机构：中环松德（北京）资产评估有限公司</oddFooter>
  </headerFooter>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7"/>
  <sheetViews>
    <sheetView view="pageBreakPreview" zoomScaleNormal="100" workbookViewId="0">
      <selection activeCell="L45" sqref="L45"/>
    </sheetView>
  </sheetViews>
  <sheetFormatPr defaultColWidth="9" defaultRowHeight="15.75" customHeight="1"/>
  <cols>
    <col min="1" max="1" width="4.875" style="4" customWidth="1"/>
    <col min="2" max="2" width="9.375" style="4" customWidth="1"/>
    <col min="3" max="3" width="7.375" style="4" customWidth="1"/>
    <col min="4" max="4" width="14.875" style="4" customWidth="1"/>
    <col min="5" max="5" width="11.125" style="4" customWidth="1"/>
    <col min="6" max="6" width="4.625" style="4" customWidth="1"/>
    <col min="7" max="8" width="14.125" style="4" customWidth="1"/>
    <col min="9" max="9" width="4.625" style="4" customWidth="1"/>
    <col min="10" max="11" width="14.875" style="4" customWidth="1"/>
    <col min="12" max="12" width="7.625" style="4" customWidth="1"/>
    <col min="13" max="13" width="18.5" style="4" customWidth="1"/>
    <col min="14" max="16384" width="9" style="4"/>
  </cols>
  <sheetData>
    <row r="1" s="1" customFormat="1" ht="24.95" customHeight="1" spans="1:13">
      <c r="A1" s="5" t="s">
        <v>282</v>
      </c>
      <c r="B1" s="5"/>
      <c r="C1" s="5"/>
      <c r="D1" s="5"/>
      <c r="E1" s="5"/>
      <c r="F1" s="5"/>
      <c r="G1" s="5"/>
      <c r="H1" s="5"/>
      <c r="I1" s="5"/>
      <c r="J1" s="5"/>
      <c r="K1" s="5"/>
      <c r="L1" s="5"/>
      <c r="M1" s="5"/>
    </row>
    <row r="2" s="2" customFormat="1" ht="20.1" customHeight="1" spans="1:13">
      <c r="A2" s="6" t="str">
        <f>CONCATENATE(封面!B5,封面!D5,封面!E5,封面!F5,封面!G5,封面!H5,封面!I5)</f>
        <v>评估基准日：2023年7月31日</v>
      </c>
      <c r="B2" s="6"/>
      <c r="C2" s="6"/>
      <c r="D2" s="6"/>
      <c r="E2" s="6"/>
      <c r="F2" s="7"/>
      <c r="G2" s="7"/>
      <c r="H2" s="7"/>
      <c r="I2" s="7"/>
      <c r="J2" s="7"/>
      <c r="K2" s="7"/>
      <c r="L2" s="7"/>
      <c r="M2" s="7"/>
    </row>
    <row r="3" s="2" customFormat="1" ht="20.1" customHeight="1" spans="1:13">
      <c r="A3" s="8" t="str">
        <f>封面!B4&amp;封面!D4</f>
        <v>被评估单位：北京北一中型数控机床有限责任公司</v>
      </c>
      <c r="B3" s="8"/>
      <c r="C3" s="8"/>
      <c r="M3" s="9" t="s">
        <v>19</v>
      </c>
    </row>
    <row r="4" s="3" customFormat="1" ht="20.1" customHeight="1" spans="1:14">
      <c r="A4" s="10" t="s">
        <v>21</v>
      </c>
      <c r="B4" s="114" t="s">
        <v>269</v>
      </c>
      <c r="C4" s="114" t="s">
        <v>270</v>
      </c>
      <c r="D4" s="10" t="s">
        <v>271</v>
      </c>
      <c r="E4" s="125" t="s">
        <v>272</v>
      </c>
      <c r="F4" s="34" t="s">
        <v>109</v>
      </c>
      <c r="G4" s="35"/>
      <c r="H4" s="36"/>
      <c r="I4" s="16" t="s">
        <v>110</v>
      </c>
      <c r="J4" s="106"/>
      <c r="K4" s="17"/>
      <c r="L4" s="10" t="s">
        <v>147</v>
      </c>
      <c r="M4" s="10" t="s">
        <v>24</v>
      </c>
      <c r="N4" s="10" t="s">
        <v>278</v>
      </c>
    </row>
    <row r="5" s="3" customFormat="1" ht="20.1" customHeight="1" spans="1:14">
      <c r="A5" s="10"/>
      <c r="B5" s="116"/>
      <c r="C5" s="116"/>
      <c r="D5" s="10"/>
      <c r="E5" s="127"/>
      <c r="F5" s="10" t="s">
        <v>273</v>
      </c>
      <c r="G5" s="10" t="s">
        <v>274</v>
      </c>
      <c r="H5" s="10" t="s">
        <v>275</v>
      </c>
      <c r="I5" s="328" t="s">
        <v>276</v>
      </c>
      <c r="J5" s="10" t="s">
        <v>274</v>
      </c>
      <c r="K5" s="10" t="s">
        <v>275</v>
      </c>
      <c r="L5" s="10"/>
      <c r="M5" s="10"/>
      <c r="N5" s="10"/>
    </row>
    <row r="6" s="329" customFormat="1" ht="20.1" customHeight="1" spans="1:14">
      <c r="A6" s="50"/>
      <c r="B6" s="50"/>
      <c r="C6" s="50"/>
      <c r="D6" s="73"/>
      <c r="E6" s="320"/>
      <c r="F6" s="321"/>
      <c r="G6" s="321"/>
      <c r="H6" s="13"/>
      <c r="I6" s="45"/>
      <c r="J6" s="13"/>
      <c r="K6" s="13"/>
      <c r="L6" s="13" t="str">
        <f>IF(H6=0,"",(K6-H6)/H6*100)</f>
        <v/>
      </c>
      <c r="M6" s="14"/>
      <c r="N6" s="50"/>
    </row>
    <row r="7" s="2" customFormat="1" ht="20.1" customHeight="1" spans="1:14">
      <c r="A7" s="10"/>
      <c r="B7" s="10"/>
      <c r="C7" s="10"/>
      <c r="D7" s="11"/>
      <c r="E7" s="14"/>
      <c r="F7" s="322"/>
      <c r="G7" s="322"/>
      <c r="H7" s="13"/>
      <c r="I7" s="45"/>
      <c r="J7" s="13"/>
      <c r="K7" s="13"/>
      <c r="L7" s="13" t="str">
        <f t="shared" ref="L7:L21" si="0">IF(H7=0,"",(K7-H7)/H7*100)</f>
        <v/>
      </c>
      <c r="M7" s="14"/>
      <c r="N7" s="14"/>
    </row>
    <row r="8" s="2" customFormat="1" ht="20.1" customHeight="1" spans="1:14">
      <c r="A8" s="10"/>
      <c r="B8" s="10"/>
      <c r="C8" s="10"/>
      <c r="D8" s="11"/>
      <c r="E8" s="14"/>
      <c r="F8" s="322"/>
      <c r="G8" s="322"/>
      <c r="H8" s="13"/>
      <c r="I8" s="45"/>
      <c r="J8" s="13"/>
      <c r="K8" s="13"/>
      <c r="L8" s="13" t="str">
        <f t="shared" si="0"/>
        <v/>
      </c>
      <c r="M8" s="14"/>
      <c r="N8" s="14"/>
    </row>
    <row r="9" s="2" customFormat="1" ht="20.1" customHeight="1" spans="1:14">
      <c r="A9" s="10"/>
      <c r="B9" s="10"/>
      <c r="C9" s="10"/>
      <c r="D9" s="11"/>
      <c r="E9" s="14"/>
      <c r="F9" s="322"/>
      <c r="G9" s="322"/>
      <c r="H9" s="13"/>
      <c r="I9" s="45"/>
      <c r="J9" s="13"/>
      <c r="K9" s="13"/>
      <c r="L9" s="13" t="str">
        <f t="shared" si="0"/>
        <v/>
      </c>
      <c r="M9" s="14"/>
      <c r="N9" s="14"/>
    </row>
    <row r="10" s="2" customFormat="1" ht="20.1" customHeight="1" spans="1:14">
      <c r="A10" s="10"/>
      <c r="B10" s="10"/>
      <c r="C10" s="10"/>
      <c r="D10" s="11"/>
      <c r="E10" s="14"/>
      <c r="F10" s="322"/>
      <c r="G10" s="322"/>
      <c r="H10" s="13"/>
      <c r="I10" s="45"/>
      <c r="J10" s="13"/>
      <c r="K10" s="13"/>
      <c r="L10" s="13" t="str">
        <f t="shared" si="0"/>
        <v/>
      </c>
      <c r="M10" s="14"/>
      <c r="N10" s="14"/>
    </row>
    <row r="11" s="2" customFormat="1" ht="20.1" customHeight="1" spans="1:14">
      <c r="A11" s="10"/>
      <c r="B11" s="10"/>
      <c r="C11" s="10"/>
      <c r="D11" s="11"/>
      <c r="E11" s="14"/>
      <c r="F11" s="322"/>
      <c r="G11" s="322"/>
      <c r="H11" s="13"/>
      <c r="I11" s="45"/>
      <c r="J11" s="13"/>
      <c r="K11" s="13"/>
      <c r="L11" s="13" t="str">
        <f t="shared" si="0"/>
        <v/>
      </c>
      <c r="M11" s="14"/>
      <c r="N11" s="14"/>
    </row>
    <row r="12" s="2" customFormat="1" ht="20.1" customHeight="1" spans="1:14">
      <c r="A12" s="10"/>
      <c r="B12" s="10"/>
      <c r="C12" s="10"/>
      <c r="D12" s="11"/>
      <c r="E12" s="14"/>
      <c r="F12" s="322"/>
      <c r="G12" s="322"/>
      <c r="H12" s="13"/>
      <c r="I12" s="45"/>
      <c r="J12" s="13"/>
      <c r="K12" s="13"/>
      <c r="L12" s="13" t="str">
        <f t="shared" si="0"/>
        <v/>
      </c>
      <c r="M12" s="14"/>
      <c r="N12" s="14"/>
    </row>
    <row r="13" s="2" customFormat="1" ht="20.1" customHeight="1" spans="1:14">
      <c r="A13" s="10"/>
      <c r="B13" s="10"/>
      <c r="C13" s="10"/>
      <c r="D13" s="11"/>
      <c r="E13" s="14"/>
      <c r="F13" s="322"/>
      <c r="G13" s="322"/>
      <c r="H13" s="13"/>
      <c r="I13" s="45"/>
      <c r="J13" s="13"/>
      <c r="K13" s="13"/>
      <c r="L13" s="13" t="str">
        <f t="shared" si="0"/>
        <v/>
      </c>
      <c r="M13" s="14"/>
      <c r="N13" s="14"/>
    </row>
    <row r="14" s="2" customFormat="1" ht="20.1" customHeight="1" spans="1:14">
      <c r="A14" s="10"/>
      <c r="B14" s="10"/>
      <c r="C14" s="10"/>
      <c r="D14" s="11"/>
      <c r="E14" s="14"/>
      <c r="F14" s="322"/>
      <c r="G14" s="322"/>
      <c r="H14" s="13"/>
      <c r="I14" s="45"/>
      <c r="J14" s="13"/>
      <c r="K14" s="13"/>
      <c r="L14" s="13" t="str">
        <f t="shared" si="0"/>
        <v/>
      </c>
      <c r="M14" s="14"/>
      <c r="N14" s="14"/>
    </row>
    <row r="15" s="2" customFormat="1" ht="20.1" customHeight="1" spans="1:14">
      <c r="A15" s="10"/>
      <c r="B15" s="10"/>
      <c r="C15" s="10"/>
      <c r="D15" s="11"/>
      <c r="E15" s="14"/>
      <c r="F15" s="322"/>
      <c r="G15" s="322"/>
      <c r="H15" s="13"/>
      <c r="I15" s="45"/>
      <c r="J15" s="13"/>
      <c r="K15" s="13"/>
      <c r="L15" s="13" t="str">
        <f t="shared" si="0"/>
        <v/>
      </c>
      <c r="M15" s="14"/>
      <c r="N15" s="14"/>
    </row>
    <row r="16" s="2" customFormat="1" ht="20.1" customHeight="1" spans="1:14">
      <c r="A16" s="10"/>
      <c r="B16" s="10"/>
      <c r="C16" s="10"/>
      <c r="D16" s="11"/>
      <c r="E16" s="14"/>
      <c r="F16" s="322"/>
      <c r="G16" s="322"/>
      <c r="H16" s="13"/>
      <c r="I16" s="45"/>
      <c r="J16" s="13"/>
      <c r="K16" s="77"/>
      <c r="L16" s="13" t="str">
        <f t="shared" si="0"/>
        <v/>
      </c>
      <c r="M16" s="14"/>
      <c r="N16" s="14"/>
    </row>
    <row r="17" s="2" customFormat="1" ht="20.1" customHeight="1" spans="1:14">
      <c r="A17" s="10"/>
      <c r="B17" s="10"/>
      <c r="C17" s="10"/>
      <c r="D17" s="11"/>
      <c r="E17" s="14"/>
      <c r="F17" s="322"/>
      <c r="G17" s="322"/>
      <c r="H17" s="13"/>
      <c r="I17" s="45"/>
      <c r="J17" s="15"/>
      <c r="K17" s="13"/>
      <c r="L17" s="47" t="str">
        <f t="shared" si="0"/>
        <v/>
      </c>
      <c r="M17" s="14"/>
      <c r="N17" s="14"/>
    </row>
    <row r="18" s="2" customFormat="1" ht="20.1" customHeight="1" spans="1:14">
      <c r="A18" s="10"/>
      <c r="B18" s="10"/>
      <c r="C18" s="10"/>
      <c r="D18" s="11"/>
      <c r="E18" s="14"/>
      <c r="F18" s="322"/>
      <c r="G18" s="322"/>
      <c r="H18" s="13"/>
      <c r="I18" s="45"/>
      <c r="J18" s="13"/>
      <c r="K18" s="52"/>
      <c r="L18" s="13" t="str">
        <f t="shared" si="0"/>
        <v/>
      </c>
      <c r="M18" s="14"/>
      <c r="N18" s="14"/>
    </row>
    <row r="19" s="2" customFormat="1" ht="20.1" customHeight="1" spans="1:14">
      <c r="A19" s="10"/>
      <c r="B19" s="10"/>
      <c r="C19" s="10"/>
      <c r="D19" s="11"/>
      <c r="E19" s="14"/>
      <c r="F19" s="322"/>
      <c r="G19" s="322"/>
      <c r="H19" s="13"/>
      <c r="I19" s="45"/>
      <c r="J19" s="13"/>
      <c r="K19" s="13"/>
      <c r="L19" s="13" t="str">
        <f t="shared" si="0"/>
        <v/>
      </c>
      <c r="M19" s="14"/>
      <c r="N19" s="14"/>
    </row>
    <row r="20" s="2" customFormat="1" ht="20.1" customHeight="1" spans="1:14">
      <c r="A20" s="10"/>
      <c r="B20" s="10"/>
      <c r="C20" s="10"/>
      <c r="D20" s="11"/>
      <c r="E20" s="14"/>
      <c r="F20" s="322"/>
      <c r="G20" s="322"/>
      <c r="H20" s="13"/>
      <c r="I20" s="45"/>
      <c r="J20" s="13"/>
      <c r="K20" s="13"/>
      <c r="L20" s="13" t="str">
        <f t="shared" si="0"/>
        <v/>
      </c>
      <c r="M20" s="14"/>
      <c r="N20" s="14"/>
    </row>
    <row r="21" s="2" customFormat="1" ht="20.1" customHeight="1" spans="1:14">
      <c r="A21" s="10"/>
      <c r="B21" s="10"/>
      <c r="C21" s="10"/>
      <c r="D21" s="11"/>
      <c r="E21" s="14"/>
      <c r="F21" s="322"/>
      <c r="G21" s="323"/>
      <c r="H21" s="13"/>
      <c r="I21" s="45"/>
      <c r="J21" s="13"/>
      <c r="K21" s="13"/>
      <c r="L21" s="13" t="str">
        <f t="shared" si="0"/>
        <v/>
      </c>
      <c r="M21" s="14"/>
      <c r="N21" s="14"/>
    </row>
    <row r="22" s="2" customFormat="1" ht="20.1" customHeight="1" spans="1:14">
      <c r="A22" s="10"/>
      <c r="B22" s="10"/>
      <c r="C22" s="10"/>
      <c r="D22" s="11"/>
      <c r="E22" s="14"/>
      <c r="F22" s="322"/>
      <c r="G22" s="322"/>
      <c r="H22" s="13"/>
      <c r="I22" s="45"/>
      <c r="J22" s="13"/>
      <c r="K22" s="13"/>
      <c r="L22" s="13"/>
      <c r="M22" s="14"/>
      <c r="N22" s="14"/>
    </row>
    <row r="23" s="2" customFormat="1" ht="20.1" customHeight="1" spans="1:14">
      <c r="A23" s="16" t="s">
        <v>222</v>
      </c>
      <c r="B23" s="106"/>
      <c r="C23" s="106"/>
      <c r="D23" s="17"/>
      <c r="E23" s="14"/>
      <c r="F23" s="13"/>
      <c r="G23" s="13"/>
      <c r="H23" s="13">
        <f>SUM(H6:H22)</f>
        <v>0</v>
      </c>
      <c r="I23" s="45"/>
      <c r="J23" s="13"/>
      <c r="K23" s="13">
        <f>SUM(K6:K22)</f>
        <v>0</v>
      </c>
      <c r="L23" s="13" t="str">
        <f>IF(H23=0,"",(K23-H23)/H23*100)</f>
        <v/>
      </c>
      <c r="M23" s="14"/>
      <c r="N23" s="14"/>
    </row>
    <row r="24" s="2" customFormat="1" customHeight="1" spans="1:8">
      <c r="A24" s="19" t="str">
        <f>原材料!A23</f>
        <v>被评估单位填表人：</v>
      </c>
      <c r="B24" s="19"/>
      <c r="C24" s="19"/>
      <c r="F24" s="8"/>
      <c r="G24" s="8"/>
      <c r="H24" s="8"/>
    </row>
    <row r="25" s="2" customFormat="1" customHeight="1" spans="1:7">
      <c r="A25" s="2" t="str">
        <f>CONCATENATE(封面!B6,封面!D6,封面!E6,封面!F6,封面!G6,封面!H6,封面!I6)</f>
        <v>填表日期：2023年9月1日</v>
      </c>
      <c r="F25" s="330"/>
      <c r="G25" s="330"/>
    </row>
    <row r="26" customHeight="1" spans="1:7">
      <c r="A26" s="154"/>
      <c r="B26" s="154"/>
      <c r="C26" s="154"/>
      <c r="D26" s="269" t="s">
        <v>279</v>
      </c>
      <c r="E26" s="4" t="s">
        <v>280</v>
      </c>
      <c r="F26" s="331"/>
      <c r="G26" s="331"/>
    </row>
    <row r="27" customHeight="1" spans="1:7">
      <c r="A27" s="154"/>
      <c r="B27" s="154"/>
      <c r="C27" s="154"/>
      <c r="E27" s="4" t="s">
        <v>281</v>
      </c>
      <c r="F27" s="331"/>
      <c r="G27" s="331"/>
    </row>
  </sheetData>
  <mergeCells count="13">
    <mergeCell ref="A1:M1"/>
    <mergeCell ref="A2:M2"/>
    <mergeCell ref="F4:H4"/>
    <mergeCell ref="I4:K4"/>
    <mergeCell ref="A23:D23"/>
    <mergeCell ref="A4:A5"/>
    <mergeCell ref="B4:B5"/>
    <mergeCell ref="C4:C5"/>
    <mergeCell ref="D4:D5"/>
    <mergeCell ref="E4:E5"/>
    <mergeCell ref="L4:L5"/>
    <mergeCell ref="M4:M5"/>
    <mergeCell ref="N4:N5"/>
  </mergeCells>
  <printOptions horizontalCentered="1"/>
  <pageMargins left="0.62992125984252" right="0.62992125984252" top="0.708661417322835" bottom="0.590551181102362" header="1.02362204724409" footer="0.511811023622047"/>
  <pageSetup paperSize="9" scale="88" fitToHeight="0" orientation="landscape" horizontalDpi="300" verticalDpi="300"/>
  <headerFooter scaleWithDoc="0">
    <oddFooter>&amp;C&amp;"宋体,常规"&amp;10第 &amp;P 页，共 &amp;N 页&amp;R&amp;"宋体,常规"&amp;10评估机构：中环松德（北京）资产评估有限公司</oddFooter>
  </headerFooter>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5"/>
  <sheetViews>
    <sheetView view="pageBreakPreview" zoomScaleNormal="100" workbookViewId="0">
      <selection activeCell="L45" sqref="L45"/>
    </sheetView>
  </sheetViews>
  <sheetFormatPr defaultColWidth="9" defaultRowHeight="15.75" customHeight="1"/>
  <cols>
    <col min="1" max="1" width="5.625" style="4" customWidth="1"/>
    <col min="2" max="2" width="8.25" style="4" customWidth="1"/>
    <col min="3" max="3" width="8.125" style="4" customWidth="1"/>
    <col min="4" max="4" width="17" style="4" customWidth="1"/>
    <col min="5" max="5" width="15" style="4" customWidth="1"/>
    <col min="6" max="6" width="5.125" style="4" customWidth="1"/>
    <col min="7" max="7" width="4" style="315" customWidth="1"/>
    <col min="8" max="9" width="12.375" style="315" customWidth="1"/>
    <col min="10" max="10" width="4" style="4" customWidth="1"/>
    <col min="11" max="12" width="13.375" style="315" customWidth="1"/>
    <col min="13" max="13" width="7" style="315" customWidth="1"/>
    <col min="14" max="14" width="18.625" style="4" customWidth="1"/>
    <col min="15" max="16384" width="9" style="4"/>
  </cols>
  <sheetData>
    <row r="1" s="1" customFormat="1" ht="24.95" customHeight="1" spans="1:14">
      <c r="A1" s="5" t="s">
        <v>283</v>
      </c>
      <c r="B1" s="5"/>
      <c r="C1" s="5"/>
      <c r="D1" s="20"/>
      <c r="E1" s="20"/>
      <c r="F1" s="20"/>
      <c r="G1" s="20"/>
      <c r="H1" s="20"/>
      <c r="I1" s="20"/>
      <c r="J1" s="20"/>
      <c r="K1" s="20"/>
      <c r="L1" s="20"/>
      <c r="M1" s="20"/>
      <c r="N1" s="20"/>
    </row>
    <row r="2" s="2" customFormat="1" ht="20.1" customHeight="1" spans="1:14">
      <c r="A2" s="6" t="str">
        <f>CONCATENATE(封面!B5,封面!D5,封面!E5,封面!F5,封面!G5,封面!H5,封面!I5)</f>
        <v>评估基准日：2023年7月31日</v>
      </c>
      <c r="B2" s="6"/>
      <c r="C2" s="6"/>
      <c r="D2" s="6"/>
      <c r="E2" s="6"/>
      <c r="F2" s="6"/>
      <c r="G2" s="7"/>
      <c r="H2" s="7"/>
      <c r="I2" s="7"/>
      <c r="J2" s="7"/>
      <c r="K2" s="7"/>
      <c r="L2" s="7"/>
      <c r="M2" s="7"/>
      <c r="N2" s="7"/>
    </row>
    <row r="3" s="2" customFormat="1" ht="20.1" customHeight="1" spans="1:14">
      <c r="A3" s="8" t="str">
        <f>封面!B4&amp;封面!D4</f>
        <v>被评估单位：北京北一中型数控机床有限责任公司</v>
      </c>
      <c r="B3" s="8"/>
      <c r="C3" s="8"/>
      <c r="G3" s="316"/>
      <c r="H3" s="316"/>
      <c r="I3" s="316"/>
      <c r="K3" s="316"/>
      <c r="L3" s="316"/>
      <c r="M3" s="316"/>
      <c r="N3" s="9" t="s">
        <v>19</v>
      </c>
    </row>
    <row r="4" s="3" customFormat="1" ht="20.1" customHeight="1" spans="1:14">
      <c r="A4" s="10" t="s">
        <v>21</v>
      </c>
      <c r="B4" s="114" t="s">
        <v>269</v>
      </c>
      <c r="C4" s="114" t="s">
        <v>270</v>
      </c>
      <c r="D4" s="10" t="s">
        <v>271</v>
      </c>
      <c r="E4" s="10" t="s">
        <v>284</v>
      </c>
      <c r="F4" s="125" t="s">
        <v>272</v>
      </c>
      <c r="G4" s="317" t="s">
        <v>109</v>
      </c>
      <c r="H4" s="318"/>
      <c r="I4" s="319"/>
      <c r="J4" s="324" t="s">
        <v>110</v>
      </c>
      <c r="K4" s="325"/>
      <c r="L4" s="326"/>
      <c r="M4" s="327" t="s">
        <v>147</v>
      </c>
      <c r="N4" s="10" t="s">
        <v>24</v>
      </c>
    </row>
    <row r="5" s="3" customFormat="1" ht="20.1" customHeight="1" spans="1:14">
      <c r="A5" s="10"/>
      <c r="B5" s="116"/>
      <c r="C5" s="116"/>
      <c r="D5" s="10"/>
      <c r="E5" s="10"/>
      <c r="F5" s="127"/>
      <c r="G5" s="10" t="s">
        <v>273</v>
      </c>
      <c r="H5" s="10" t="s">
        <v>274</v>
      </c>
      <c r="I5" s="10" t="s">
        <v>275</v>
      </c>
      <c r="J5" s="328" t="s">
        <v>276</v>
      </c>
      <c r="K5" s="327" t="s">
        <v>274</v>
      </c>
      <c r="L5" s="327" t="s">
        <v>275</v>
      </c>
      <c r="M5" s="327"/>
      <c r="N5" s="10"/>
    </row>
    <row r="6" s="2" customFormat="1" ht="20.1" customHeight="1" spans="1:14">
      <c r="A6" s="50"/>
      <c r="B6" s="50"/>
      <c r="C6" s="50"/>
      <c r="D6" s="73"/>
      <c r="E6" s="10"/>
      <c r="F6" s="320"/>
      <c r="G6" s="321"/>
      <c r="H6" s="321"/>
      <c r="I6" s="13"/>
      <c r="J6" s="45"/>
      <c r="K6" s="13"/>
      <c r="L6" s="13"/>
      <c r="M6" s="13" t="str">
        <f>IF(I6=0,"",(L6-I6)/I6*100)</f>
        <v/>
      </c>
      <c r="N6" s="14"/>
    </row>
    <row r="7" s="2" customFormat="1" ht="20.1" customHeight="1" spans="1:14">
      <c r="A7" s="10"/>
      <c r="B7" s="10"/>
      <c r="C7" s="10"/>
      <c r="D7" s="11"/>
      <c r="E7" s="10"/>
      <c r="F7" s="14"/>
      <c r="G7" s="322"/>
      <c r="H7" s="322"/>
      <c r="I7" s="13"/>
      <c r="J7" s="45"/>
      <c r="K7" s="13"/>
      <c r="L7" s="13"/>
      <c r="M7" s="13" t="str">
        <f t="shared" ref="M7:M21" si="0">IF(I7=0,"",(L7-I7)/I7*100)</f>
        <v/>
      </c>
      <c r="N7" s="14"/>
    </row>
    <row r="8" s="2" customFormat="1" ht="20.1" customHeight="1" spans="1:14">
      <c r="A8" s="10"/>
      <c r="B8" s="10"/>
      <c r="C8" s="10"/>
      <c r="D8" s="11"/>
      <c r="E8" s="10"/>
      <c r="F8" s="14"/>
      <c r="G8" s="322"/>
      <c r="H8" s="322"/>
      <c r="I8" s="13"/>
      <c r="J8" s="45"/>
      <c r="K8" s="13"/>
      <c r="L8" s="13"/>
      <c r="M8" s="13" t="str">
        <f t="shared" si="0"/>
        <v/>
      </c>
      <c r="N8" s="14"/>
    </row>
    <row r="9" s="2" customFormat="1" ht="20.1" customHeight="1" spans="1:14">
      <c r="A9" s="10"/>
      <c r="B9" s="10"/>
      <c r="C9" s="10"/>
      <c r="D9" s="11"/>
      <c r="E9" s="10"/>
      <c r="F9" s="14"/>
      <c r="G9" s="322"/>
      <c r="H9" s="322"/>
      <c r="I9" s="13"/>
      <c r="J9" s="45"/>
      <c r="K9" s="13"/>
      <c r="L9" s="13"/>
      <c r="M9" s="13" t="str">
        <f t="shared" si="0"/>
        <v/>
      </c>
      <c r="N9" s="14"/>
    </row>
    <row r="10" s="2" customFormat="1" ht="20.1" customHeight="1" spans="1:14">
      <c r="A10" s="10"/>
      <c r="B10" s="10"/>
      <c r="C10" s="10"/>
      <c r="D10" s="11"/>
      <c r="E10" s="10"/>
      <c r="F10" s="14"/>
      <c r="G10" s="322"/>
      <c r="H10" s="322"/>
      <c r="I10" s="13"/>
      <c r="J10" s="45"/>
      <c r="K10" s="13"/>
      <c r="L10" s="13"/>
      <c r="M10" s="13" t="str">
        <f t="shared" si="0"/>
        <v/>
      </c>
      <c r="N10" s="14"/>
    </row>
    <row r="11" s="2" customFormat="1" ht="20.1" customHeight="1" spans="1:14">
      <c r="A11" s="10"/>
      <c r="B11" s="10"/>
      <c r="C11" s="10"/>
      <c r="D11" s="11"/>
      <c r="E11" s="10"/>
      <c r="F11" s="14"/>
      <c r="G11" s="322"/>
      <c r="H11" s="322"/>
      <c r="I11" s="13"/>
      <c r="J11" s="45"/>
      <c r="K11" s="13"/>
      <c r="L11" s="13"/>
      <c r="M11" s="13" t="str">
        <f t="shared" si="0"/>
        <v/>
      </c>
      <c r="N11" s="14"/>
    </row>
    <row r="12" s="2" customFormat="1" ht="20.1" customHeight="1" spans="1:14">
      <c r="A12" s="10"/>
      <c r="B12" s="10"/>
      <c r="C12" s="10"/>
      <c r="D12" s="11"/>
      <c r="E12" s="10"/>
      <c r="F12" s="14"/>
      <c r="G12" s="322"/>
      <c r="H12" s="322"/>
      <c r="I12" s="13"/>
      <c r="J12" s="45"/>
      <c r="K12" s="13"/>
      <c r="L12" s="13"/>
      <c r="M12" s="13" t="str">
        <f t="shared" si="0"/>
        <v/>
      </c>
      <c r="N12" s="14"/>
    </row>
    <row r="13" s="2" customFormat="1" ht="20.1" customHeight="1" spans="1:14">
      <c r="A13" s="10"/>
      <c r="B13" s="10"/>
      <c r="C13" s="10"/>
      <c r="D13" s="11"/>
      <c r="E13" s="10"/>
      <c r="F13" s="14"/>
      <c r="G13" s="322"/>
      <c r="H13" s="322"/>
      <c r="I13" s="13"/>
      <c r="J13" s="45"/>
      <c r="K13" s="13"/>
      <c r="L13" s="13"/>
      <c r="M13" s="13" t="str">
        <f t="shared" si="0"/>
        <v/>
      </c>
      <c r="N13" s="14"/>
    </row>
    <row r="14" s="2" customFormat="1" ht="20.1" customHeight="1" spans="1:14">
      <c r="A14" s="10"/>
      <c r="B14" s="10"/>
      <c r="C14" s="10"/>
      <c r="D14" s="11"/>
      <c r="E14" s="10"/>
      <c r="F14" s="14"/>
      <c r="G14" s="322"/>
      <c r="H14" s="322"/>
      <c r="I14" s="13"/>
      <c r="J14" s="45"/>
      <c r="K14" s="13"/>
      <c r="L14" s="13"/>
      <c r="M14" s="13" t="str">
        <f t="shared" si="0"/>
        <v/>
      </c>
      <c r="N14" s="14"/>
    </row>
    <row r="15" s="2" customFormat="1" ht="20.1" customHeight="1" spans="1:14">
      <c r="A15" s="10"/>
      <c r="B15" s="10"/>
      <c r="C15" s="10"/>
      <c r="D15" s="11"/>
      <c r="E15" s="10"/>
      <c r="F15" s="14"/>
      <c r="G15" s="322"/>
      <c r="H15" s="322"/>
      <c r="I15" s="13"/>
      <c r="J15" s="45"/>
      <c r="K15" s="13"/>
      <c r="L15" s="13"/>
      <c r="M15" s="13" t="str">
        <f t="shared" si="0"/>
        <v/>
      </c>
      <c r="N15" s="14"/>
    </row>
    <row r="16" s="2" customFormat="1" ht="20.1" customHeight="1" spans="1:14">
      <c r="A16" s="10"/>
      <c r="B16" s="10"/>
      <c r="C16" s="10"/>
      <c r="D16" s="11"/>
      <c r="E16" s="10"/>
      <c r="F16" s="14"/>
      <c r="G16" s="322"/>
      <c r="H16" s="322"/>
      <c r="I16" s="13"/>
      <c r="J16" s="45"/>
      <c r="K16" s="77"/>
      <c r="L16" s="13"/>
      <c r="M16" s="13" t="str">
        <f t="shared" si="0"/>
        <v/>
      </c>
      <c r="N16" s="14"/>
    </row>
    <row r="17" s="2" customFormat="1" ht="20.1" customHeight="1" spans="1:14">
      <c r="A17" s="10"/>
      <c r="B17" s="10"/>
      <c r="C17" s="10"/>
      <c r="D17" s="11"/>
      <c r="E17" s="10"/>
      <c r="F17" s="14"/>
      <c r="G17" s="322"/>
      <c r="H17" s="322"/>
      <c r="I17" s="13"/>
      <c r="J17" s="313"/>
      <c r="K17" s="13"/>
      <c r="L17" s="47"/>
      <c r="M17" s="13" t="str">
        <f t="shared" si="0"/>
        <v/>
      </c>
      <c r="N17" s="14"/>
    </row>
    <row r="18" s="2" customFormat="1" ht="20.1" customHeight="1" spans="1:14">
      <c r="A18" s="10"/>
      <c r="B18" s="10"/>
      <c r="C18" s="10"/>
      <c r="D18" s="11"/>
      <c r="E18" s="10"/>
      <c r="F18" s="14"/>
      <c r="G18" s="322"/>
      <c r="H18" s="322"/>
      <c r="I18" s="13"/>
      <c r="J18" s="45"/>
      <c r="K18" s="52"/>
      <c r="L18" s="13"/>
      <c r="M18" s="13" t="str">
        <f t="shared" si="0"/>
        <v/>
      </c>
      <c r="N18" s="14"/>
    </row>
    <row r="19" s="2" customFormat="1" ht="20.1" customHeight="1" spans="1:14">
      <c r="A19" s="10"/>
      <c r="B19" s="10"/>
      <c r="C19" s="10"/>
      <c r="D19" s="11"/>
      <c r="E19" s="10"/>
      <c r="F19" s="14"/>
      <c r="G19" s="322"/>
      <c r="H19" s="322"/>
      <c r="I19" s="13"/>
      <c r="J19" s="45"/>
      <c r="K19" s="13"/>
      <c r="L19" s="13"/>
      <c r="M19" s="13" t="str">
        <f t="shared" si="0"/>
        <v/>
      </c>
      <c r="N19" s="14"/>
    </row>
    <row r="20" s="2" customFormat="1" ht="20.1" customHeight="1" spans="1:14">
      <c r="A20" s="10"/>
      <c r="B20" s="10"/>
      <c r="C20" s="10"/>
      <c r="D20" s="11"/>
      <c r="E20" s="10"/>
      <c r="F20" s="14"/>
      <c r="G20" s="322"/>
      <c r="H20" s="322"/>
      <c r="I20" s="13"/>
      <c r="J20" s="45"/>
      <c r="K20" s="13"/>
      <c r="L20" s="13"/>
      <c r="M20" s="13" t="str">
        <f t="shared" si="0"/>
        <v/>
      </c>
      <c r="N20" s="14"/>
    </row>
    <row r="21" s="2" customFormat="1" ht="20.1" customHeight="1" spans="1:14">
      <c r="A21" s="10"/>
      <c r="B21" s="10"/>
      <c r="C21" s="10"/>
      <c r="D21" s="11"/>
      <c r="E21" s="10"/>
      <c r="F21" s="14"/>
      <c r="G21" s="323"/>
      <c r="H21" s="322"/>
      <c r="I21" s="13"/>
      <c r="J21" s="45"/>
      <c r="K21" s="13"/>
      <c r="L21" s="13"/>
      <c r="M21" s="13" t="str">
        <f t="shared" si="0"/>
        <v/>
      </c>
      <c r="N21" s="14"/>
    </row>
    <row r="22" s="2" customFormat="1" ht="20.1" customHeight="1" spans="1:14">
      <c r="A22" s="10"/>
      <c r="B22" s="10"/>
      <c r="C22" s="10"/>
      <c r="D22" s="11"/>
      <c r="E22" s="10"/>
      <c r="F22" s="14"/>
      <c r="G22" s="322"/>
      <c r="H22" s="322"/>
      <c r="I22" s="13"/>
      <c r="J22" s="45"/>
      <c r="K22" s="13"/>
      <c r="L22" s="13"/>
      <c r="M22" s="13"/>
      <c r="N22" s="14"/>
    </row>
    <row r="23" s="2" customFormat="1" ht="20.1" customHeight="1" spans="1:14">
      <c r="A23" s="16" t="s">
        <v>222</v>
      </c>
      <c r="B23" s="106"/>
      <c r="C23" s="106"/>
      <c r="D23" s="17"/>
      <c r="E23" s="10"/>
      <c r="F23" s="14"/>
      <c r="G23" s="13"/>
      <c r="H23" s="13"/>
      <c r="I23" s="13">
        <f>SUM(I6:I22)</f>
        <v>0</v>
      </c>
      <c r="J23" s="45"/>
      <c r="K23" s="13"/>
      <c r="L23" s="13">
        <f>SUM(L6:L22)</f>
        <v>0</v>
      </c>
      <c r="M23" s="13" t="str">
        <f>IF(I23=0,"",(L23-I23)/I23*100)</f>
        <v/>
      </c>
      <c r="N23" s="14"/>
    </row>
    <row r="24" s="2" customFormat="1" customHeight="1" spans="1:13">
      <c r="A24" s="19" t="str">
        <f>在库周转材料!A24</f>
        <v>被评估单位填表人：</v>
      </c>
      <c r="B24" s="19"/>
      <c r="C24" s="19"/>
      <c r="G24" s="316"/>
      <c r="H24" s="316"/>
      <c r="I24" s="8"/>
      <c r="K24" s="316"/>
      <c r="L24" s="316"/>
      <c r="M24" s="316"/>
    </row>
    <row r="25" s="2" customFormat="1" customHeight="1" spans="1:13">
      <c r="A25" s="19" t="str">
        <f>CONCATENATE(封面!B6,封面!D6,封面!E6,封面!F6,封面!G6,封面!H6,封面!I6)</f>
        <v>填表日期：2023年9月1日</v>
      </c>
      <c r="B25" s="19"/>
      <c r="C25" s="19"/>
      <c r="G25" s="316"/>
      <c r="H25" s="316"/>
      <c r="I25" s="316"/>
      <c r="K25" s="316"/>
      <c r="L25" s="316"/>
      <c r="M25" s="316"/>
    </row>
  </sheetData>
  <mergeCells count="13">
    <mergeCell ref="A1:N1"/>
    <mergeCell ref="A2:N2"/>
    <mergeCell ref="G4:I4"/>
    <mergeCell ref="J4:L4"/>
    <mergeCell ref="A23:D23"/>
    <mergeCell ref="A4:A5"/>
    <mergeCell ref="B4:B5"/>
    <mergeCell ref="C4:C5"/>
    <mergeCell ref="D4:D5"/>
    <mergeCell ref="E4:E5"/>
    <mergeCell ref="F4:F5"/>
    <mergeCell ref="M4:M5"/>
    <mergeCell ref="N4:N5"/>
  </mergeCells>
  <printOptions horizontalCentered="1"/>
  <pageMargins left="0.62992125984252" right="0.62992125984252" top="0.708661417322835" bottom="0.590551181102362" header="1.02362204724409" footer="0.511811023622047"/>
  <pageSetup paperSize="9" scale="86" fitToHeight="0" orientation="landscape" horizontalDpi="300" verticalDpi="300"/>
  <headerFooter scaleWithDoc="0">
    <oddFooter>&amp;C&amp;"宋体,常规"&amp;10第 &amp;P 页，共 &amp;N 页&amp;R&amp;"宋体,常规"&amp;10评估机构：中环松德（北京）资产评估有限公司</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6"/>
  <sheetViews>
    <sheetView view="pageBreakPreview" zoomScaleNormal="100" workbookViewId="0">
      <selection activeCell="L45" sqref="L45"/>
    </sheetView>
  </sheetViews>
  <sheetFormatPr defaultColWidth="9" defaultRowHeight="15.75" customHeight="1"/>
  <cols>
    <col min="1" max="1" width="5.875" style="4" customWidth="1"/>
    <col min="2" max="2" width="9" style="4" customWidth="1"/>
    <col min="3" max="3" width="7.75" style="4" customWidth="1"/>
    <col min="4" max="4" width="20.625" style="4" customWidth="1"/>
    <col min="5" max="5" width="4.125" style="4" customWidth="1"/>
    <col min="6" max="6" width="4.625" style="331" customWidth="1"/>
    <col min="7" max="7" width="14.625" style="331" customWidth="1"/>
    <col min="8" max="8" width="14.625" style="4" customWidth="1"/>
    <col min="9" max="9" width="4.625" style="4" customWidth="1"/>
    <col min="10" max="11" width="16.875" style="4" customWidth="1"/>
    <col min="12" max="12" width="9.625" style="4" customWidth="1"/>
    <col min="13" max="13" width="21.375" style="4" customWidth="1"/>
    <col min="14" max="14" width="8.125" style="4" customWidth="1"/>
    <col min="15" max="16384" width="9" style="4"/>
  </cols>
  <sheetData>
    <row r="1" s="1" customFormat="1" ht="24.95" customHeight="1" spans="1:13">
      <c r="A1" s="5" t="s">
        <v>285</v>
      </c>
      <c r="B1" s="5"/>
      <c r="C1" s="5"/>
      <c r="D1" s="5"/>
      <c r="E1" s="5"/>
      <c r="F1" s="5"/>
      <c r="G1" s="5"/>
      <c r="H1" s="5"/>
      <c r="I1" s="5"/>
      <c r="J1" s="5"/>
      <c r="K1" s="5"/>
      <c r="L1" s="5"/>
      <c r="M1" s="5"/>
    </row>
    <row r="2" s="2" customFormat="1" ht="20.1" customHeight="1" spans="1:13">
      <c r="A2" s="6" t="str">
        <f>CONCATENATE(封面!B5,封面!D5,封面!E5,封面!F5,封面!G5,封面!H5,封面!I5)</f>
        <v>评估基准日：2023年7月31日</v>
      </c>
      <c r="B2" s="6"/>
      <c r="C2" s="6"/>
      <c r="D2" s="6"/>
      <c r="E2" s="6"/>
      <c r="F2" s="7"/>
      <c r="G2" s="7"/>
      <c r="H2" s="7"/>
      <c r="I2" s="7"/>
      <c r="J2" s="7"/>
      <c r="K2" s="7"/>
      <c r="L2" s="7"/>
      <c r="M2" s="7"/>
    </row>
    <row r="3" s="2" customFormat="1" ht="20.1" customHeight="1" spans="1:13">
      <c r="A3" s="8" t="str">
        <f>封面!B4&amp;封面!D4</f>
        <v>被评估单位：北京北一中型数控机床有限责任公司</v>
      </c>
      <c r="B3" s="8"/>
      <c r="C3" s="8"/>
      <c r="F3" s="330"/>
      <c r="G3" s="330"/>
      <c r="M3" s="9" t="s">
        <v>19</v>
      </c>
    </row>
    <row r="4" s="3" customFormat="1" ht="20.1" customHeight="1" spans="1:14">
      <c r="A4" s="10" t="s">
        <v>21</v>
      </c>
      <c r="B4" s="114" t="s">
        <v>269</v>
      </c>
      <c r="C4" s="114" t="s">
        <v>270</v>
      </c>
      <c r="D4" s="10" t="s">
        <v>271</v>
      </c>
      <c r="E4" s="125" t="s">
        <v>272</v>
      </c>
      <c r="F4" s="34" t="s">
        <v>109</v>
      </c>
      <c r="G4" s="35"/>
      <c r="H4" s="36"/>
      <c r="I4" s="16" t="s">
        <v>110</v>
      </c>
      <c r="J4" s="106"/>
      <c r="K4" s="17"/>
      <c r="L4" s="10" t="s">
        <v>147</v>
      </c>
      <c r="M4" s="10" t="s">
        <v>24</v>
      </c>
      <c r="N4" s="10" t="s">
        <v>278</v>
      </c>
    </row>
    <row r="5" s="3" customFormat="1" ht="20.1" customHeight="1" spans="1:14">
      <c r="A5" s="10"/>
      <c r="B5" s="116"/>
      <c r="C5" s="116"/>
      <c r="D5" s="10"/>
      <c r="E5" s="127"/>
      <c r="F5" s="10" t="s">
        <v>273</v>
      </c>
      <c r="G5" s="10" t="s">
        <v>274</v>
      </c>
      <c r="H5" s="10" t="s">
        <v>275</v>
      </c>
      <c r="I5" s="328" t="s">
        <v>276</v>
      </c>
      <c r="J5" s="10" t="s">
        <v>274</v>
      </c>
      <c r="K5" s="10" t="s">
        <v>275</v>
      </c>
      <c r="L5" s="10"/>
      <c r="M5" s="10"/>
      <c r="N5" s="10"/>
    </row>
    <row r="6" s="329" customFormat="1" ht="20.1" customHeight="1" spans="1:14">
      <c r="A6" s="50"/>
      <c r="B6" s="50"/>
      <c r="C6" s="50"/>
      <c r="D6" s="73"/>
      <c r="E6" s="320"/>
      <c r="F6" s="321"/>
      <c r="G6" s="321"/>
      <c r="H6" s="13"/>
      <c r="I6" s="45"/>
      <c r="J6" s="13"/>
      <c r="K6" s="13"/>
      <c r="L6" s="13" t="str">
        <f>IF(H6=0,"",(K6-H6)/H6*100)</f>
        <v/>
      </c>
      <c r="M6" s="14"/>
      <c r="N6" s="50"/>
    </row>
    <row r="7" s="2" customFormat="1" ht="20.1" customHeight="1" spans="1:14">
      <c r="A7" s="10"/>
      <c r="B7" s="10"/>
      <c r="C7" s="10"/>
      <c r="D7" s="11"/>
      <c r="E7" s="14"/>
      <c r="F7" s="322"/>
      <c r="G7" s="322"/>
      <c r="H7" s="13"/>
      <c r="I7" s="45"/>
      <c r="J7" s="13"/>
      <c r="K7" s="13"/>
      <c r="L7" s="13" t="str">
        <f t="shared" ref="L7:L20" si="0">IF(H7=0,"",(K7-H7)/H7*100)</f>
        <v/>
      </c>
      <c r="M7" s="14"/>
      <c r="N7" s="14"/>
    </row>
    <row r="8" s="2" customFormat="1" ht="20.1" customHeight="1" spans="1:14">
      <c r="A8" s="10"/>
      <c r="B8" s="10"/>
      <c r="C8" s="10"/>
      <c r="D8" s="11"/>
      <c r="E8" s="14"/>
      <c r="F8" s="322"/>
      <c r="G8" s="322"/>
      <c r="H8" s="13"/>
      <c r="I8" s="45"/>
      <c r="J8" s="13"/>
      <c r="K8" s="13"/>
      <c r="L8" s="13" t="str">
        <f t="shared" si="0"/>
        <v/>
      </c>
      <c r="M8" s="14"/>
      <c r="N8" s="14"/>
    </row>
    <row r="9" s="2" customFormat="1" ht="20.1" customHeight="1" spans="1:14">
      <c r="A9" s="10"/>
      <c r="B9" s="10"/>
      <c r="C9" s="10"/>
      <c r="D9" s="11"/>
      <c r="E9" s="14"/>
      <c r="F9" s="322"/>
      <c r="G9" s="322"/>
      <c r="H9" s="13"/>
      <c r="I9" s="45"/>
      <c r="J9" s="13"/>
      <c r="K9" s="13"/>
      <c r="L9" s="13" t="str">
        <f t="shared" si="0"/>
        <v/>
      </c>
      <c r="M9" s="14"/>
      <c r="N9" s="14"/>
    </row>
    <row r="10" s="2" customFormat="1" ht="20.1" customHeight="1" spans="1:14">
      <c r="A10" s="10"/>
      <c r="B10" s="10"/>
      <c r="C10" s="10"/>
      <c r="D10" s="11"/>
      <c r="E10" s="14"/>
      <c r="F10" s="322"/>
      <c r="G10" s="322"/>
      <c r="H10" s="13"/>
      <c r="I10" s="45"/>
      <c r="J10" s="13"/>
      <c r="K10" s="13"/>
      <c r="L10" s="13" t="str">
        <f t="shared" si="0"/>
        <v/>
      </c>
      <c r="M10" s="14"/>
      <c r="N10" s="14"/>
    </row>
    <row r="11" s="2" customFormat="1" ht="20.1" customHeight="1" spans="1:14">
      <c r="A11" s="10"/>
      <c r="B11" s="10"/>
      <c r="C11" s="10"/>
      <c r="D11" s="11"/>
      <c r="E11" s="14"/>
      <c r="F11" s="322"/>
      <c r="G11" s="322"/>
      <c r="H11" s="13"/>
      <c r="I11" s="45"/>
      <c r="J11" s="13"/>
      <c r="K11" s="13"/>
      <c r="L11" s="13" t="str">
        <f t="shared" si="0"/>
        <v/>
      </c>
      <c r="M11" s="14"/>
      <c r="N11" s="14"/>
    </row>
    <row r="12" s="2" customFormat="1" ht="20.1" customHeight="1" spans="1:14">
      <c r="A12" s="10"/>
      <c r="B12" s="10"/>
      <c r="C12" s="10"/>
      <c r="D12" s="11"/>
      <c r="E12" s="14"/>
      <c r="F12" s="322"/>
      <c r="G12" s="322"/>
      <c r="H12" s="13"/>
      <c r="I12" s="45"/>
      <c r="J12" s="13"/>
      <c r="K12" s="13"/>
      <c r="L12" s="13" t="str">
        <f t="shared" si="0"/>
        <v/>
      </c>
      <c r="M12" s="14"/>
      <c r="N12" s="14"/>
    </row>
    <row r="13" s="2" customFormat="1" ht="20.1" customHeight="1" spans="1:14">
      <c r="A13" s="10"/>
      <c r="B13" s="10"/>
      <c r="C13" s="10"/>
      <c r="D13" s="11"/>
      <c r="E13" s="14"/>
      <c r="F13" s="322"/>
      <c r="G13" s="322"/>
      <c r="H13" s="13"/>
      <c r="I13" s="45"/>
      <c r="J13" s="13"/>
      <c r="K13" s="13"/>
      <c r="L13" s="13" t="str">
        <f t="shared" si="0"/>
        <v/>
      </c>
      <c r="M13" s="14"/>
      <c r="N13" s="14"/>
    </row>
    <row r="14" s="2" customFormat="1" ht="20.1" customHeight="1" spans="1:14">
      <c r="A14" s="10"/>
      <c r="B14" s="10"/>
      <c r="C14" s="10"/>
      <c r="D14" s="11"/>
      <c r="E14" s="14"/>
      <c r="F14" s="322"/>
      <c r="G14" s="322"/>
      <c r="H14" s="13"/>
      <c r="I14" s="45"/>
      <c r="J14" s="13"/>
      <c r="K14" s="13"/>
      <c r="L14" s="13" t="str">
        <f t="shared" si="0"/>
        <v/>
      </c>
      <c r="M14" s="14"/>
      <c r="N14" s="14"/>
    </row>
    <row r="15" s="2" customFormat="1" ht="20.1" customHeight="1" spans="1:14">
      <c r="A15" s="10"/>
      <c r="B15" s="10"/>
      <c r="C15" s="10"/>
      <c r="D15" s="11"/>
      <c r="E15" s="14"/>
      <c r="F15" s="322"/>
      <c r="G15" s="322"/>
      <c r="H15" s="13"/>
      <c r="I15" s="45"/>
      <c r="J15" s="13"/>
      <c r="K15" s="13"/>
      <c r="L15" s="13" t="str">
        <f t="shared" si="0"/>
        <v/>
      </c>
      <c r="M15" s="14"/>
      <c r="N15" s="14"/>
    </row>
    <row r="16" s="2" customFormat="1" ht="20.1" customHeight="1" spans="1:14">
      <c r="A16" s="10"/>
      <c r="B16" s="10"/>
      <c r="C16" s="10"/>
      <c r="D16" s="11"/>
      <c r="E16" s="14"/>
      <c r="F16" s="322"/>
      <c r="G16" s="322"/>
      <c r="H16" s="13"/>
      <c r="I16" s="45"/>
      <c r="J16" s="13"/>
      <c r="K16" s="77"/>
      <c r="L16" s="13" t="str">
        <f t="shared" si="0"/>
        <v/>
      </c>
      <c r="M16" s="14"/>
      <c r="N16" s="14"/>
    </row>
    <row r="17" s="2" customFormat="1" ht="20.1" customHeight="1" spans="1:14">
      <c r="A17" s="10"/>
      <c r="B17" s="10"/>
      <c r="C17" s="10"/>
      <c r="D17" s="11"/>
      <c r="E17" s="14"/>
      <c r="F17" s="322"/>
      <c r="G17" s="322"/>
      <c r="H17" s="13"/>
      <c r="I17" s="45"/>
      <c r="J17" s="15"/>
      <c r="K17" s="13"/>
      <c r="L17" s="47" t="str">
        <f t="shared" si="0"/>
        <v/>
      </c>
      <c r="M17" s="14"/>
      <c r="N17" s="14"/>
    </row>
    <row r="18" s="2" customFormat="1" ht="20.1" customHeight="1" spans="1:14">
      <c r="A18" s="10"/>
      <c r="B18" s="10"/>
      <c r="C18" s="10"/>
      <c r="D18" s="11"/>
      <c r="E18" s="14"/>
      <c r="F18" s="322"/>
      <c r="G18" s="322"/>
      <c r="H18" s="13"/>
      <c r="I18" s="45"/>
      <c r="J18" s="13"/>
      <c r="K18" s="52"/>
      <c r="L18" s="13" t="str">
        <f t="shared" si="0"/>
        <v/>
      </c>
      <c r="M18" s="14"/>
      <c r="N18" s="14"/>
    </row>
    <row r="19" s="2" customFormat="1" ht="20.1" customHeight="1" spans="1:14">
      <c r="A19" s="10"/>
      <c r="B19" s="10"/>
      <c r="C19" s="10"/>
      <c r="D19" s="11"/>
      <c r="E19" s="14"/>
      <c r="F19" s="322"/>
      <c r="G19" s="322"/>
      <c r="H19" s="13"/>
      <c r="I19" s="45"/>
      <c r="J19" s="13"/>
      <c r="K19" s="13"/>
      <c r="L19" s="13" t="str">
        <f t="shared" si="0"/>
        <v/>
      </c>
      <c r="M19" s="14"/>
      <c r="N19" s="14"/>
    </row>
    <row r="20" s="2" customFormat="1" ht="20.1" customHeight="1" spans="1:14">
      <c r="A20" s="10"/>
      <c r="B20" s="10"/>
      <c r="C20" s="10"/>
      <c r="D20" s="11"/>
      <c r="E20" s="14"/>
      <c r="F20" s="322"/>
      <c r="G20" s="322"/>
      <c r="H20" s="13"/>
      <c r="I20" s="45"/>
      <c r="J20" s="13"/>
      <c r="K20" s="13"/>
      <c r="L20" s="13" t="str">
        <f t="shared" si="0"/>
        <v/>
      </c>
      <c r="M20" s="14"/>
      <c r="N20" s="14"/>
    </row>
    <row r="21" s="2" customFormat="1" ht="20.1" customHeight="1" spans="1:14">
      <c r="A21" s="10"/>
      <c r="B21" s="10"/>
      <c r="C21" s="10"/>
      <c r="D21" s="11"/>
      <c r="E21" s="14"/>
      <c r="F21" s="322"/>
      <c r="G21" s="323"/>
      <c r="H21" s="13"/>
      <c r="I21" s="45"/>
      <c r="J21" s="13"/>
      <c r="K21" s="13"/>
      <c r="L21" s="13"/>
      <c r="M21" s="14"/>
      <c r="N21" s="14"/>
    </row>
    <row r="22" s="2" customFormat="1" ht="20.1" customHeight="1" spans="1:14">
      <c r="A22" s="16" t="s">
        <v>222</v>
      </c>
      <c r="B22" s="106"/>
      <c r="C22" s="106"/>
      <c r="D22" s="17"/>
      <c r="E22" s="14"/>
      <c r="F22" s="13"/>
      <c r="G22" s="13"/>
      <c r="H22" s="13">
        <f>SUM(H6:H21)</f>
        <v>0</v>
      </c>
      <c r="I22" s="45"/>
      <c r="J22" s="13"/>
      <c r="K22" s="13">
        <f>SUM(K6:K21)</f>
        <v>0</v>
      </c>
      <c r="L22" s="13" t="str">
        <f>IF(H22=0,"",(K22-H22)/H22*100)</f>
        <v/>
      </c>
      <c r="M22" s="14"/>
      <c r="N22" s="14"/>
    </row>
    <row r="23" s="2" customFormat="1" customHeight="1" spans="1:8">
      <c r="A23" s="19" t="str">
        <f>委托加工物资!A24</f>
        <v>被评估单位填表人：</v>
      </c>
      <c r="B23" s="19"/>
      <c r="C23" s="19"/>
      <c r="F23" s="8"/>
      <c r="G23" s="8"/>
      <c r="H23" s="8"/>
    </row>
    <row r="24" s="2" customFormat="1" customHeight="1" spans="1:7">
      <c r="A24" s="2" t="str">
        <f>CONCATENATE(封面!B6,封面!D6,封面!E6,封面!F6,封面!G6,封面!H6,封面!I6)</f>
        <v>填表日期：2023年9月1日</v>
      </c>
      <c r="F24" s="330"/>
      <c r="G24" s="330"/>
    </row>
    <row r="25" customHeight="1" spans="1:5">
      <c r="A25" s="154"/>
      <c r="B25" s="154"/>
      <c r="C25" s="154"/>
      <c r="D25" s="269" t="s">
        <v>279</v>
      </c>
      <c r="E25" s="4" t="s">
        <v>280</v>
      </c>
    </row>
    <row r="26" customHeight="1" spans="1:5">
      <c r="A26" s="154"/>
      <c r="B26" s="154"/>
      <c r="C26" s="154"/>
      <c r="E26" s="4" t="s">
        <v>281</v>
      </c>
    </row>
  </sheetData>
  <mergeCells count="13">
    <mergeCell ref="A1:M1"/>
    <mergeCell ref="A2:M2"/>
    <mergeCell ref="F4:H4"/>
    <mergeCell ref="I4:K4"/>
    <mergeCell ref="A22:D22"/>
    <mergeCell ref="A4:A5"/>
    <mergeCell ref="B4:B5"/>
    <mergeCell ref="C4:C5"/>
    <mergeCell ref="D4:D5"/>
    <mergeCell ref="E4:E5"/>
    <mergeCell ref="L4:L5"/>
    <mergeCell ref="M4:M5"/>
    <mergeCell ref="N4:N5"/>
  </mergeCells>
  <printOptions horizontalCentered="1"/>
  <pageMargins left="0.62992125984252" right="0.62992125984252" top="0.708661417322835" bottom="0.590551181102362" header="1.02362204724409" footer="0.511811023622047"/>
  <pageSetup paperSize="9" scale="83" fitToHeight="0" orientation="landscape" horizontalDpi="300" verticalDpi="300"/>
  <headerFooter scaleWithDoc="0">
    <oddFooter>&amp;C&amp;"宋体,常规"&amp;10第 &amp;P 页，共 &amp;N 页&amp;R&amp;"宋体,常规"&amp;10评估机构：中环松德（北京）资产评估有限公司</oddFooter>
  </headerFooter>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4"/>
  <sheetViews>
    <sheetView view="pageBreakPreview" zoomScaleNormal="100" workbookViewId="0">
      <selection activeCell="L45" sqref="L45"/>
    </sheetView>
  </sheetViews>
  <sheetFormatPr defaultColWidth="9" defaultRowHeight="15.75" customHeight="1"/>
  <cols>
    <col min="1" max="1" width="5.625" style="4" customWidth="1"/>
    <col min="2" max="2" width="7.75" style="4" customWidth="1"/>
    <col min="3" max="3" width="8.375" style="4" customWidth="1"/>
    <col min="4" max="4" width="17.375" style="4" customWidth="1"/>
    <col min="5" max="5" width="6.875" style="4" customWidth="1"/>
    <col min="6" max="6" width="4.875" style="315" customWidth="1"/>
    <col min="7" max="8" width="14.5" style="315" customWidth="1"/>
    <col min="9" max="9" width="4.375" style="4" customWidth="1"/>
    <col min="10" max="11" width="16.125" style="315" customWidth="1"/>
    <col min="12" max="12" width="8.625" style="315" customWidth="1"/>
    <col min="13" max="13" width="19.875" style="4" customWidth="1"/>
    <col min="14" max="16384" width="9" style="4"/>
  </cols>
  <sheetData>
    <row r="1" s="1" customFormat="1" ht="24.95" customHeight="1" spans="1:13">
      <c r="A1" s="5" t="s">
        <v>286</v>
      </c>
      <c r="B1" s="5"/>
      <c r="C1" s="5"/>
      <c r="D1" s="5"/>
      <c r="E1" s="5"/>
      <c r="F1" s="5"/>
      <c r="G1" s="5"/>
      <c r="H1" s="5"/>
      <c r="I1" s="5"/>
      <c r="J1" s="5"/>
      <c r="K1" s="5"/>
      <c r="L1" s="5"/>
      <c r="M1" s="5"/>
    </row>
    <row r="2" s="2" customFormat="1" ht="20.1" customHeight="1" spans="1:13">
      <c r="A2" s="6" t="str">
        <f>CONCATENATE(封面!B5,封面!D5,封面!E5,封面!F5,封面!G5,封面!H5,封面!I5)</f>
        <v>评估基准日：2023年7月31日</v>
      </c>
      <c r="B2" s="6"/>
      <c r="C2" s="6"/>
      <c r="D2" s="6"/>
      <c r="E2" s="6"/>
      <c r="F2" s="6"/>
      <c r="G2" s="6"/>
      <c r="H2" s="7"/>
      <c r="I2" s="7"/>
      <c r="J2" s="7"/>
      <c r="K2" s="7"/>
      <c r="L2" s="7"/>
      <c r="M2" s="7"/>
    </row>
    <row r="3" s="2" customFormat="1" ht="20.1" customHeight="1" spans="1:13">
      <c r="A3" s="8" t="str">
        <f>封面!B4&amp;封面!D4</f>
        <v>被评估单位：北京北一中型数控机床有限责任公司</v>
      </c>
      <c r="B3" s="8"/>
      <c r="C3" s="8"/>
      <c r="F3" s="316"/>
      <c r="G3" s="316"/>
      <c r="H3" s="316"/>
      <c r="J3" s="316"/>
      <c r="K3" s="316"/>
      <c r="L3" s="316"/>
      <c r="M3" s="9" t="s">
        <v>19</v>
      </c>
    </row>
    <row r="4" s="3" customFormat="1" ht="20.1" customHeight="1" spans="1:13">
      <c r="A4" s="10" t="s">
        <v>21</v>
      </c>
      <c r="B4" s="114" t="s">
        <v>269</v>
      </c>
      <c r="C4" s="114" t="s">
        <v>270</v>
      </c>
      <c r="D4" s="10" t="s">
        <v>271</v>
      </c>
      <c r="E4" s="125" t="s">
        <v>272</v>
      </c>
      <c r="F4" s="34" t="s">
        <v>109</v>
      </c>
      <c r="G4" s="35"/>
      <c r="H4" s="36"/>
      <c r="I4" s="16" t="s">
        <v>110</v>
      </c>
      <c r="J4" s="106"/>
      <c r="K4" s="17"/>
      <c r="L4" s="10" t="s">
        <v>147</v>
      </c>
      <c r="M4" s="10" t="s">
        <v>24</v>
      </c>
    </row>
    <row r="5" s="3" customFormat="1" ht="35.1" customHeight="1" spans="1:13">
      <c r="A5" s="10"/>
      <c r="B5" s="116"/>
      <c r="C5" s="116"/>
      <c r="D5" s="10"/>
      <c r="E5" s="127"/>
      <c r="F5" s="10" t="s">
        <v>273</v>
      </c>
      <c r="G5" s="10" t="s">
        <v>274</v>
      </c>
      <c r="H5" s="10" t="s">
        <v>275</v>
      </c>
      <c r="I5" s="125" t="s">
        <v>276</v>
      </c>
      <c r="J5" s="10" t="s">
        <v>274</v>
      </c>
      <c r="K5" s="10" t="s">
        <v>275</v>
      </c>
      <c r="L5" s="10"/>
      <c r="M5" s="10"/>
    </row>
    <row r="6" s="329" customFormat="1" ht="20.1" customHeight="1" spans="1:13">
      <c r="A6" s="50"/>
      <c r="B6" s="50"/>
      <c r="C6" s="50"/>
      <c r="D6" s="73"/>
      <c r="E6" s="320"/>
      <c r="F6" s="321"/>
      <c r="G6" s="321"/>
      <c r="H6" s="13"/>
      <c r="I6" s="45"/>
      <c r="J6" s="13"/>
      <c r="K6" s="13"/>
      <c r="L6" s="13" t="str">
        <f>IF(H6=0,"",(K6-H6)/H6*100)</f>
        <v/>
      </c>
      <c r="M6" s="14"/>
    </row>
    <row r="7" s="2" customFormat="1" ht="20.1" customHeight="1" spans="1:13">
      <c r="A7" s="10"/>
      <c r="B7" s="10"/>
      <c r="C7" s="10"/>
      <c r="D7" s="11"/>
      <c r="E7" s="14"/>
      <c r="F7" s="322"/>
      <c r="G7" s="322"/>
      <c r="H7" s="13"/>
      <c r="I7" s="45"/>
      <c r="J7" s="13"/>
      <c r="K7" s="13"/>
      <c r="L7" s="13" t="str">
        <f t="shared" ref="L7:L20" si="0">IF(H7=0,"",(K7-H7)/H7*100)</f>
        <v/>
      </c>
      <c r="M7" s="14"/>
    </row>
    <row r="8" s="2" customFormat="1" ht="20.1" customHeight="1" spans="1:13">
      <c r="A8" s="10"/>
      <c r="B8" s="10"/>
      <c r="C8" s="10"/>
      <c r="D8" s="11"/>
      <c r="E8" s="14"/>
      <c r="F8" s="322"/>
      <c r="G8" s="322"/>
      <c r="H8" s="13"/>
      <c r="I8" s="45"/>
      <c r="J8" s="13"/>
      <c r="K8" s="13"/>
      <c r="L8" s="13" t="str">
        <f t="shared" si="0"/>
        <v/>
      </c>
      <c r="M8" s="14"/>
    </row>
    <row r="9" s="2" customFormat="1" ht="20.1" customHeight="1" spans="1:13">
      <c r="A9" s="10"/>
      <c r="B9" s="10"/>
      <c r="C9" s="10"/>
      <c r="D9" s="11"/>
      <c r="E9" s="14"/>
      <c r="F9" s="322"/>
      <c r="G9" s="322"/>
      <c r="H9" s="13"/>
      <c r="I9" s="45"/>
      <c r="J9" s="13"/>
      <c r="K9" s="13"/>
      <c r="L9" s="13" t="str">
        <f t="shared" si="0"/>
        <v/>
      </c>
      <c r="M9" s="14"/>
    </row>
    <row r="10" s="2" customFormat="1" ht="20.1" customHeight="1" spans="1:13">
      <c r="A10" s="10"/>
      <c r="B10" s="10"/>
      <c r="C10" s="10"/>
      <c r="D10" s="11"/>
      <c r="E10" s="14"/>
      <c r="F10" s="322"/>
      <c r="G10" s="322"/>
      <c r="H10" s="13"/>
      <c r="I10" s="45"/>
      <c r="J10" s="13"/>
      <c r="K10" s="13"/>
      <c r="L10" s="13" t="str">
        <f t="shared" si="0"/>
        <v/>
      </c>
      <c r="M10" s="14"/>
    </row>
    <row r="11" s="2" customFormat="1" ht="20.1" customHeight="1" spans="1:13">
      <c r="A11" s="10"/>
      <c r="B11" s="10"/>
      <c r="C11" s="10"/>
      <c r="D11" s="11"/>
      <c r="E11" s="14"/>
      <c r="F11" s="322"/>
      <c r="G11" s="322"/>
      <c r="H11" s="13"/>
      <c r="I11" s="45"/>
      <c r="J11" s="13"/>
      <c r="K11" s="13"/>
      <c r="L11" s="13" t="str">
        <f t="shared" si="0"/>
        <v/>
      </c>
      <c r="M11" s="14"/>
    </row>
    <row r="12" s="2" customFormat="1" ht="20.1" customHeight="1" spans="1:13">
      <c r="A12" s="10"/>
      <c r="B12" s="10"/>
      <c r="C12" s="10"/>
      <c r="D12" s="11"/>
      <c r="E12" s="14"/>
      <c r="F12" s="322"/>
      <c r="G12" s="322"/>
      <c r="H12" s="13"/>
      <c r="I12" s="45"/>
      <c r="J12" s="13"/>
      <c r="K12" s="13"/>
      <c r="L12" s="13" t="str">
        <f t="shared" si="0"/>
        <v/>
      </c>
      <c r="M12" s="14"/>
    </row>
    <row r="13" s="2" customFormat="1" ht="20.1" customHeight="1" spans="1:13">
      <c r="A13" s="10"/>
      <c r="B13" s="10"/>
      <c r="C13" s="10"/>
      <c r="D13" s="11"/>
      <c r="E13" s="14"/>
      <c r="F13" s="322"/>
      <c r="G13" s="322"/>
      <c r="H13" s="13"/>
      <c r="I13" s="45"/>
      <c r="J13" s="13"/>
      <c r="K13" s="13"/>
      <c r="L13" s="13" t="str">
        <f t="shared" si="0"/>
        <v/>
      </c>
      <c r="M13" s="14"/>
    </row>
    <row r="14" s="2" customFormat="1" ht="20.1" customHeight="1" spans="1:13">
      <c r="A14" s="10"/>
      <c r="B14" s="10"/>
      <c r="C14" s="10"/>
      <c r="D14" s="11"/>
      <c r="E14" s="14"/>
      <c r="F14" s="322"/>
      <c r="G14" s="322"/>
      <c r="H14" s="13"/>
      <c r="I14" s="45"/>
      <c r="J14" s="13"/>
      <c r="K14" s="13"/>
      <c r="L14" s="13" t="str">
        <f t="shared" si="0"/>
        <v/>
      </c>
      <c r="M14" s="14"/>
    </row>
    <row r="15" s="2" customFormat="1" ht="20.1" customHeight="1" spans="1:13">
      <c r="A15" s="10"/>
      <c r="B15" s="10"/>
      <c r="C15" s="10"/>
      <c r="D15" s="11"/>
      <c r="E15" s="14"/>
      <c r="F15" s="322"/>
      <c r="G15" s="322"/>
      <c r="H15" s="13"/>
      <c r="I15" s="45"/>
      <c r="J15" s="13"/>
      <c r="K15" s="13"/>
      <c r="L15" s="13" t="str">
        <f t="shared" si="0"/>
        <v/>
      </c>
      <c r="M15" s="14"/>
    </row>
    <row r="16" s="2" customFormat="1" ht="20.1" customHeight="1" spans="1:13">
      <c r="A16" s="10"/>
      <c r="B16" s="10"/>
      <c r="C16" s="10"/>
      <c r="D16" s="11"/>
      <c r="E16" s="14"/>
      <c r="F16" s="322"/>
      <c r="G16" s="322"/>
      <c r="H16" s="13"/>
      <c r="I16" s="45"/>
      <c r="J16" s="13"/>
      <c r="K16" s="77"/>
      <c r="L16" s="13" t="str">
        <f t="shared" si="0"/>
        <v/>
      </c>
      <c r="M16" s="14"/>
    </row>
    <row r="17" s="2" customFormat="1" ht="20.1" customHeight="1" spans="1:13">
      <c r="A17" s="10"/>
      <c r="B17" s="10"/>
      <c r="C17" s="10"/>
      <c r="D17" s="11"/>
      <c r="E17" s="14"/>
      <c r="F17" s="322"/>
      <c r="G17" s="322"/>
      <c r="H17" s="13"/>
      <c r="I17" s="45"/>
      <c r="J17" s="15"/>
      <c r="K17" s="13"/>
      <c r="L17" s="47" t="str">
        <f t="shared" si="0"/>
        <v/>
      </c>
      <c r="M17" s="14"/>
    </row>
    <row r="18" s="2" customFormat="1" ht="20.1" customHeight="1" spans="1:13">
      <c r="A18" s="10"/>
      <c r="B18" s="10"/>
      <c r="C18" s="10"/>
      <c r="D18" s="11"/>
      <c r="E18" s="14"/>
      <c r="F18" s="322"/>
      <c r="G18" s="322"/>
      <c r="H18" s="13"/>
      <c r="I18" s="45"/>
      <c r="J18" s="13"/>
      <c r="K18" s="52"/>
      <c r="L18" s="13" t="str">
        <f t="shared" si="0"/>
        <v/>
      </c>
      <c r="M18" s="14"/>
    </row>
    <row r="19" s="2" customFormat="1" ht="20.1" customHeight="1" spans="1:13">
      <c r="A19" s="10"/>
      <c r="B19" s="10"/>
      <c r="C19" s="10"/>
      <c r="D19" s="11"/>
      <c r="E19" s="14"/>
      <c r="F19" s="322"/>
      <c r="G19" s="322"/>
      <c r="H19" s="13"/>
      <c r="I19" s="45"/>
      <c r="J19" s="13"/>
      <c r="K19" s="13"/>
      <c r="L19" s="13" t="str">
        <f t="shared" si="0"/>
        <v/>
      </c>
      <c r="M19" s="14"/>
    </row>
    <row r="20" s="2" customFormat="1" ht="20.1" customHeight="1" spans="1:13">
      <c r="A20" s="10"/>
      <c r="B20" s="10"/>
      <c r="C20" s="10"/>
      <c r="D20" s="11"/>
      <c r="E20" s="14"/>
      <c r="F20" s="322"/>
      <c r="G20" s="322"/>
      <c r="H20" s="13"/>
      <c r="I20" s="45"/>
      <c r="J20" s="13"/>
      <c r="K20" s="13"/>
      <c r="L20" s="13" t="str">
        <f t="shared" si="0"/>
        <v/>
      </c>
      <c r="M20" s="14"/>
    </row>
    <row r="21" s="2" customFormat="1" ht="20.1" customHeight="1" spans="1:13">
      <c r="A21" s="10"/>
      <c r="B21" s="10"/>
      <c r="C21" s="10"/>
      <c r="D21" s="11"/>
      <c r="E21" s="14"/>
      <c r="F21" s="322"/>
      <c r="G21" s="323"/>
      <c r="H21" s="13"/>
      <c r="I21" s="45"/>
      <c r="J21" s="13"/>
      <c r="K21" s="13"/>
      <c r="L21" s="13"/>
      <c r="M21" s="14"/>
    </row>
    <row r="22" s="2" customFormat="1" ht="20.1" customHeight="1" spans="1:13">
      <c r="A22" s="16" t="s">
        <v>222</v>
      </c>
      <c r="B22" s="106"/>
      <c r="C22" s="106"/>
      <c r="D22" s="17"/>
      <c r="E22" s="14"/>
      <c r="F22" s="13"/>
      <c r="G22" s="13"/>
      <c r="H22" s="13">
        <f>SUM(H6:H21)</f>
        <v>0</v>
      </c>
      <c r="I22" s="45"/>
      <c r="J22" s="13"/>
      <c r="K22" s="13">
        <f>SUM(K6:K21)</f>
        <v>0</v>
      </c>
      <c r="L22" s="13" t="str">
        <f>IF(H22=0,"",(K22-H22)/H22*100)</f>
        <v/>
      </c>
      <c r="M22" s="14"/>
    </row>
    <row r="23" s="2" customFormat="1" customHeight="1" spans="1:8">
      <c r="A23" s="19" t="str">
        <f>'产成品（库存商品）'!A23</f>
        <v>被评估单位填表人：</v>
      </c>
      <c r="B23" s="19"/>
      <c r="C23" s="19"/>
      <c r="F23" s="8"/>
      <c r="G23" s="8"/>
      <c r="H23" s="8"/>
    </row>
    <row r="24" s="2" customFormat="1" customHeight="1" spans="1:7">
      <c r="A24" s="2" t="str">
        <f>CONCATENATE(封面!B6,封面!D6,封面!E6,封面!F6,封面!G6,封面!H6,封面!I6)</f>
        <v>填表日期：2023年9月1日</v>
      </c>
      <c r="F24" s="330"/>
      <c r="G24" s="330"/>
    </row>
  </sheetData>
  <mergeCells count="12">
    <mergeCell ref="A1:M1"/>
    <mergeCell ref="A2:M2"/>
    <mergeCell ref="F4:H4"/>
    <mergeCell ref="I4:K4"/>
    <mergeCell ref="A22:D22"/>
    <mergeCell ref="A4:A5"/>
    <mergeCell ref="B4:B5"/>
    <mergeCell ref="C4:C5"/>
    <mergeCell ref="D4:D5"/>
    <mergeCell ref="E4:E5"/>
    <mergeCell ref="L4:L5"/>
    <mergeCell ref="M4:M5"/>
  </mergeCells>
  <printOptions horizontalCentered="1"/>
  <pageMargins left="0.62992125984252" right="0.62992125984252" top="0.708661417322835" bottom="0.590551181102362" header="1.02362204724409" footer="0.511811023622047"/>
  <pageSetup paperSize="9" scale="86" fitToHeight="0" orientation="landscape" horizontalDpi="300" verticalDpi="300"/>
  <headerFooter scaleWithDoc="0">
    <oddFooter>&amp;C&amp;"宋体,常规"&amp;10第 &amp;P 页，共 &amp;N 页&amp;R&amp;"宋体,常规"&amp;10评估机构：中环松德（北京）资产评估有限公司</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4"/>
  <sheetViews>
    <sheetView view="pageBreakPreview" zoomScaleNormal="100" workbookViewId="0">
      <selection activeCell="L45" sqref="L45"/>
    </sheetView>
  </sheetViews>
  <sheetFormatPr defaultColWidth="9" defaultRowHeight="15.75" customHeight="1"/>
  <cols>
    <col min="1" max="1" width="4.625" style="4" customWidth="1"/>
    <col min="2" max="2" width="9.25" style="4" customWidth="1"/>
    <col min="3" max="3" width="15.625" style="4" customWidth="1"/>
    <col min="4" max="4" width="13.125" style="4" customWidth="1"/>
    <col min="5" max="5" width="5.125" style="4" customWidth="1"/>
    <col min="6" max="6" width="3.875" style="315" customWidth="1"/>
    <col min="7" max="8" width="14.125" style="315" customWidth="1"/>
    <col min="9" max="9" width="7.75" style="4" customWidth="1"/>
    <col min="10" max="11" width="14.375" style="315" customWidth="1"/>
    <col min="12" max="12" width="7" style="315" customWidth="1"/>
    <col min="13" max="13" width="22.875" style="4" customWidth="1"/>
    <col min="14" max="16384" width="9" style="4"/>
  </cols>
  <sheetData>
    <row r="1" s="1" customFormat="1" ht="24.95" customHeight="1" spans="1:13">
      <c r="A1" s="5" t="s">
        <v>287</v>
      </c>
      <c r="B1" s="5"/>
      <c r="C1" s="20"/>
      <c r="D1" s="20"/>
      <c r="E1" s="20"/>
      <c r="F1" s="20"/>
      <c r="G1" s="20"/>
      <c r="H1" s="20"/>
      <c r="I1" s="20"/>
      <c r="J1" s="20"/>
      <c r="K1" s="20"/>
      <c r="L1" s="20"/>
      <c r="M1" s="20"/>
    </row>
    <row r="2" s="2" customFormat="1" ht="20.1" customHeight="1" spans="1:13">
      <c r="A2" s="6" t="str">
        <f>CONCATENATE(封面!B5,封面!D5,封面!E5,封面!F5,封面!G5,封面!H5,封面!I5)</f>
        <v>评估基准日：2023年7月31日</v>
      </c>
      <c r="B2" s="6"/>
      <c r="C2" s="6"/>
      <c r="D2" s="6"/>
      <c r="E2" s="6"/>
      <c r="F2" s="7"/>
      <c r="G2" s="7"/>
      <c r="H2" s="7"/>
      <c r="I2" s="7"/>
      <c r="J2" s="7"/>
      <c r="K2" s="7"/>
      <c r="L2" s="7"/>
      <c r="M2" s="7"/>
    </row>
    <row r="3" s="2" customFormat="1" ht="20.1" customHeight="1" spans="1:13">
      <c r="A3" s="8" t="str">
        <f>封面!B4&amp;封面!D4</f>
        <v>被评估单位：北京北一中型数控机床有限责任公司</v>
      </c>
      <c r="B3" s="8"/>
      <c r="F3" s="316"/>
      <c r="G3" s="316"/>
      <c r="H3" s="316"/>
      <c r="J3" s="316"/>
      <c r="K3" s="316"/>
      <c r="L3" s="316"/>
      <c r="M3" s="9" t="s">
        <v>19</v>
      </c>
    </row>
    <row r="4" s="3" customFormat="1" ht="20.1" customHeight="1" spans="1:13">
      <c r="A4" s="10" t="s">
        <v>21</v>
      </c>
      <c r="B4" s="114" t="s">
        <v>269</v>
      </c>
      <c r="C4" s="10" t="s">
        <v>288</v>
      </c>
      <c r="D4" s="10" t="s">
        <v>289</v>
      </c>
      <c r="E4" s="125" t="s">
        <v>272</v>
      </c>
      <c r="F4" s="317" t="s">
        <v>109</v>
      </c>
      <c r="G4" s="318"/>
      <c r="H4" s="319"/>
      <c r="I4" s="324" t="s">
        <v>110</v>
      </c>
      <c r="J4" s="325"/>
      <c r="K4" s="326"/>
      <c r="L4" s="327" t="s">
        <v>147</v>
      </c>
      <c r="M4" s="10" t="s">
        <v>24</v>
      </c>
    </row>
    <row r="5" s="3" customFormat="1" ht="20.1" customHeight="1" spans="1:13">
      <c r="A5" s="10"/>
      <c r="B5" s="116"/>
      <c r="C5" s="10"/>
      <c r="D5" s="10"/>
      <c r="E5" s="127"/>
      <c r="F5" s="10" t="s">
        <v>273</v>
      </c>
      <c r="G5" s="10" t="s">
        <v>274</v>
      </c>
      <c r="H5" s="10" t="s">
        <v>275</v>
      </c>
      <c r="I5" s="328" t="s">
        <v>276</v>
      </c>
      <c r="J5" s="327" t="s">
        <v>274</v>
      </c>
      <c r="K5" s="327" t="s">
        <v>275</v>
      </c>
      <c r="L5" s="327"/>
      <c r="M5" s="10"/>
    </row>
    <row r="6" s="2" customFormat="1" ht="20.1" customHeight="1" spans="1:13">
      <c r="A6" s="50"/>
      <c r="B6" s="50"/>
      <c r="C6" s="73"/>
      <c r="D6" s="10"/>
      <c r="E6" s="320"/>
      <c r="F6" s="321"/>
      <c r="G6" s="321"/>
      <c r="H6" s="13"/>
      <c r="I6" s="45"/>
      <c r="J6" s="13"/>
      <c r="K6" s="13"/>
      <c r="L6" s="13" t="str">
        <f t="shared" ref="L6:L20" si="0">IF(H6=0,"",(K6-H6)/H6*100)</f>
        <v/>
      </c>
      <c r="M6" s="14"/>
    </row>
    <row r="7" s="2" customFormat="1" ht="20.1" customHeight="1" spans="1:13">
      <c r="A7" s="10"/>
      <c r="B7" s="10"/>
      <c r="C7" s="11"/>
      <c r="D7" s="10"/>
      <c r="E7" s="14"/>
      <c r="F7" s="322"/>
      <c r="G7" s="322"/>
      <c r="H7" s="13"/>
      <c r="I7" s="45"/>
      <c r="J7" s="13"/>
      <c r="K7" s="13"/>
      <c r="L7" s="13" t="str">
        <f t="shared" si="0"/>
        <v/>
      </c>
      <c r="M7" s="14"/>
    </row>
    <row r="8" s="2" customFormat="1" ht="20.1" customHeight="1" spans="1:13">
      <c r="A8" s="10"/>
      <c r="B8" s="10"/>
      <c r="C8" s="11"/>
      <c r="D8" s="10"/>
      <c r="E8" s="14"/>
      <c r="F8" s="322"/>
      <c r="G8" s="322"/>
      <c r="H8" s="13"/>
      <c r="I8" s="45"/>
      <c r="J8" s="13"/>
      <c r="K8" s="13"/>
      <c r="L8" s="13" t="str">
        <f t="shared" si="0"/>
        <v/>
      </c>
      <c r="M8" s="14"/>
    </row>
    <row r="9" s="2" customFormat="1" ht="20.1" customHeight="1" spans="1:13">
      <c r="A9" s="10"/>
      <c r="B9" s="10"/>
      <c r="C9" s="11"/>
      <c r="D9" s="10"/>
      <c r="E9" s="14"/>
      <c r="F9" s="322"/>
      <c r="G9" s="322"/>
      <c r="H9" s="13"/>
      <c r="I9" s="45"/>
      <c r="J9" s="13"/>
      <c r="K9" s="13"/>
      <c r="L9" s="13" t="str">
        <f t="shared" si="0"/>
        <v/>
      </c>
      <c r="M9" s="14"/>
    </row>
    <row r="10" s="2" customFormat="1" ht="20.1" customHeight="1" spans="1:13">
      <c r="A10" s="10"/>
      <c r="B10" s="10"/>
      <c r="C10" s="11"/>
      <c r="D10" s="10"/>
      <c r="E10" s="14"/>
      <c r="F10" s="322"/>
      <c r="G10" s="322"/>
      <c r="H10" s="13"/>
      <c r="I10" s="45"/>
      <c r="J10" s="13"/>
      <c r="K10" s="13"/>
      <c r="L10" s="13" t="str">
        <f t="shared" si="0"/>
        <v/>
      </c>
      <c r="M10" s="14"/>
    </row>
    <row r="11" s="2" customFormat="1" ht="20.1" customHeight="1" spans="1:13">
      <c r="A11" s="10"/>
      <c r="B11" s="10"/>
      <c r="C11" s="11"/>
      <c r="D11" s="10"/>
      <c r="E11" s="14"/>
      <c r="F11" s="322"/>
      <c r="G11" s="322"/>
      <c r="H11" s="13"/>
      <c r="I11" s="45"/>
      <c r="J11" s="13"/>
      <c r="K11" s="13"/>
      <c r="L11" s="13" t="str">
        <f t="shared" si="0"/>
        <v/>
      </c>
      <c r="M11" s="14"/>
    </row>
    <row r="12" s="2" customFormat="1" ht="20.1" customHeight="1" spans="1:13">
      <c r="A12" s="10"/>
      <c r="B12" s="10"/>
      <c r="C12" s="11"/>
      <c r="D12" s="10"/>
      <c r="E12" s="14"/>
      <c r="F12" s="322"/>
      <c r="G12" s="322"/>
      <c r="H12" s="13"/>
      <c r="I12" s="45"/>
      <c r="J12" s="13"/>
      <c r="K12" s="13"/>
      <c r="L12" s="13" t="str">
        <f t="shared" si="0"/>
        <v/>
      </c>
      <c r="M12" s="14"/>
    </row>
    <row r="13" s="2" customFormat="1" ht="20.1" customHeight="1" spans="1:13">
      <c r="A13" s="10"/>
      <c r="B13" s="10"/>
      <c r="C13" s="11"/>
      <c r="D13" s="10"/>
      <c r="E13" s="14"/>
      <c r="F13" s="322"/>
      <c r="G13" s="322"/>
      <c r="H13" s="13"/>
      <c r="I13" s="45"/>
      <c r="J13" s="13"/>
      <c r="K13" s="13"/>
      <c r="L13" s="13" t="str">
        <f t="shared" si="0"/>
        <v/>
      </c>
      <c r="M13" s="14"/>
    </row>
    <row r="14" s="2" customFormat="1" ht="20.1" customHeight="1" spans="1:13">
      <c r="A14" s="10"/>
      <c r="B14" s="10"/>
      <c r="C14" s="11"/>
      <c r="D14" s="10"/>
      <c r="E14" s="14"/>
      <c r="F14" s="322"/>
      <c r="G14" s="322"/>
      <c r="H14" s="13"/>
      <c r="I14" s="45"/>
      <c r="J14" s="13"/>
      <c r="K14" s="13"/>
      <c r="L14" s="13" t="str">
        <f t="shared" si="0"/>
        <v/>
      </c>
      <c r="M14" s="14"/>
    </row>
    <row r="15" s="2" customFormat="1" ht="20.1" customHeight="1" spans="1:13">
      <c r="A15" s="10"/>
      <c r="B15" s="10"/>
      <c r="C15" s="11"/>
      <c r="D15" s="10"/>
      <c r="E15" s="14"/>
      <c r="F15" s="322"/>
      <c r="G15" s="322"/>
      <c r="H15" s="13"/>
      <c r="I15" s="45"/>
      <c r="J15" s="13"/>
      <c r="K15" s="13"/>
      <c r="L15" s="13" t="str">
        <f t="shared" si="0"/>
        <v/>
      </c>
      <c r="M15" s="14"/>
    </row>
    <row r="16" s="2" customFormat="1" ht="20.1" customHeight="1" spans="1:13">
      <c r="A16" s="10"/>
      <c r="B16" s="10"/>
      <c r="C16" s="11"/>
      <c r="D16" s="10"/>
      <c r="E16" s="14"/>
      <c r="F16" s="322"/>
      <c r="G16" s="322"/>
      <c r="H16" s="13"/>
      <c r="I16" s="45"/>
      <c r="J16" s="77"/>
      <c r="K16" s="13"/>
      <c r="L16" s="13" t="str">
        <f t="shared" si="0"/>
        <v/>
      </c>
      <c r="M16" s="14"/>
    </row>
    <row r="17" s="2" customFormat="1" ht="20.1" customHeight="1" spans="1:13">
      <c r="A17" s="10"/>
      <c r="B17" s="10"/>
      <c r="C17" s="11"/>
      <c r="D17" s="10"/>
      <c r="E17" s="14"/>
      <c r="F17" s="322"/>
      <c r="G17" s="322"/>
      <c r="H17" s="13"/>
      <c r="I17" s="313"/>
      <c r="J17" s="13"/>
      <c r="K17" s="47"/>
      <c r="L17" s="13" t="str">
        <f t="shared" si="0"/>
        <v/>
      </c>
      <c r="M17" s="14"/>
    </row>
    <row r="18" s="2" customFormat="1" ht="20.1" customHeight="1" spans="1:13">
      <c r="A18" s="10"/>
      <c r="B18" s="10"/>
      <c r="C18" s="11"/>
      <c r="D18" s="10"/>
      <c r="E18" s="14"/>
      <c r="F18" s="322"/>
      <c r="G18" s="322"/>
      <c r="H18" s="13"/>
      <c r="I18" s="45"/>
      <c r="J18" s="52"/>
      <c r="K18" s="13"/>
      <c r="L18" s="13" t="str">
        <f t="shared" si="0"/>
        <v/>
      </c>
      <c r="M18" s="14"/>
    </row>
    <row r="19" s="2" customFormat="1" ht="20.1" customHeight="1" spans="1:13">
      <c r="A19" s="10"/>
      <c r="B19" s="10"/>
      <c r="C19" s="11"/>
      <c r="D19" s="10"/>
      <c r="E19" s="14"/>
      <c r="F19" s="322"/>
      <c r="G19" s="322"/>
      <c r="H19" s="13"/>
      <c r="I19" s="45"/>
      <c r="J19" s="13"/>
      <c r="K19" s="13"/>
      <c r="L19" s="13" t="str">
        <f t="shared" si="0"/>
        <v/>
      </c>
      <c r="M19" s="14"/>
    </row>
    <row r="20" s="2" customFormat="1" ht="20.1" customHeight="1" spans="1:13">
      <c r="A20" s="10"/>
      <c r="B20" s="10"/>
      <c r="C20" s="11"/>
      <c r="D20" s="10"/>
      <c r="E20" s="14"/>
      <c r="F20" s="322"/>
      <c r="G20" s="322"/>
      <c r="H20" s="13"/>
      <c r="I20" s="45"/>
      <c r="J20" s="13"/>
      <c r="K20" s="13"/>
      <c r="L20" s="13" t="str">
        <f t="shared" si="0"/>
        <v/>
      </c>
      <c r="M20" s="14"/>
    </row>
    <row r="21" s="2" customFormat="1" ht="20.1" customHeight="1" spans="1:13">
      <c r="A21" s="10"/>
      <c r="B21" s="10"/>
      <c r="C21" s="11"/>
      <c r="D21" s="10"/>
      <c r="E21" s="14"/>
      <c r="F21" s="323"/>
      <c r="G21" s="322"/>
      <c r="H21" s="13"/>
      <c r="I21" s="45"/>
      <c r="J21" s="13"/>
      <c r="K21" s="13"/>
      <c r="L21" s="13"/>
      <c r="M21" s="14"/>
    </row>
    <row r="22" s="2" customFormat="1" ht="20.1" customHeight="1" spans="1:13">
      <c r="A22" s="16" t="s">
        <v>222</v>
      </c>
      <c r="B22" s="106"/>
      <c r="C22" s="17"/>
      <c r="D22" s="10"/>
      <c r="E22" s="14"/>
      <c r="F22" s="13"/>
      <c r="G22" s="13"/>
      <c r="H22" s="13">
        <f>SUM(H6:H21)</f>
        <v>0</v>
      </c>
      <c r="I22" s="45"/>
      <c r="J22" s="13"/>
      <c r="K22" s="13">
        <f>SUM(K6:K21)</f>
        <v>0</v>
      </c>
      <c r="L22" s="13" t="str">
        <f>IF(H22=0,"",(K22-H22)/H22*100)</f>
        <v/>
      </c>
      <c r="M22" s="14"/>
    </row>
    <row r="23" s="2" customFormat="1" customHeight="1" spans="1:12">
      <c r="A23" s="19" t="str">
        <f>'在产品（自制半成品）'!A23</f>
        <v>被评估单位填表人：</v>
      </c>
      <c r="B23" s="19"/>
      <c r="F23" s="316"/>
      <c r="G23" s="316"/>
      <c r="H23" s="8"/>
      <c r="J23" s="316"/>
      <c r="K23" s="316"/>
      <c r="L23" s="316"/>
    </row>
    <row r="24" s="2" customFormat="1" customHeight="1" spans="1:12">
      <c r="A24" s="19" t="str">
        <f>CONCATENATE(封面!B6,封面!D6,封面!E6,封面!F6,封面!G6,封面!H6,封面!I6)</f>
        <v>填表日期：2023年9月1日</v>
      </c>
      <c r="B24" s="19"/>
      <c r="F24" s="316"/>
      <c r="G24" s="316"/>
      <c r="H24" s="316"/>
      <c r="J24" s="316"/>
      <c r="K24" s="316"/>
      <c r="L24" s="316"/>
    </row>
  </sheetData>
  <mergeCells count="12">
    <mergeCell ref="A1:M1"/>
    <mergeCell ref="A2:M2"/>
    <mergeCell ref="F4:H4"/>
    <mergeCell ref="I4:K4"/>
    <mergeCell ref="A22:C22"/>
    <mergeCell ref="A4:A5"/>
    <mergeCell ref="B4:B5"/>
    <mergeCell ref="C4:C5"/>
    <mergeCell ref="D4:D5"/>
    <mergeCell ref="E4:E5"/>
    <mergeCell ref="L4:L5"/>
    <mergeCell ref="M4:M5"/>
  </mergeCells>
  <printOptions horizontalCentered="1"/>
  <pageMargins left="0.62992125984252" right="0.62992125984252" top="0.708661417322835" bottom="0.590551181102362" header="1.02362204724409" footer="0.511811023622047"/>
  <pageSetup paperSize="9" scale="85" fitToHeight="0" orientation="landscape" horizontalDpi="300" verticalDpi="300"/>
  <headerFooter scaleWithDoc="0">
    <oddFooter>&amp;C&amp;"宋体,常规"&amp;10第 &amp;P 页，共 &amp;N 页&amp;R&amp;"宋体,常规"&amp;10评估机构：中环松德（北京）资产评估有限公司</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5"/>
  <sheetViews>
    <sheetView view="pageBreakPreview" zoomScaleNormal="100" workbookViewId="0">
      <selection activeCell="L45" sqref="L45"/>
    </sheetView>
  </sheetViews>
  <sheetFormatPr defaultColWidth="9" defaultRowHeight="15.75" customHeight="1"/>
  <cols>
    <col min="1" max="1" width="4.125" style="4" customWidth="1"/>
    <col min="2" max="2" width="7.125" style="4" customWidth="1"/>
    <col min="3" max="3" width="7.25" style="4" customWidth="1"/>
    <col min="4" max="4" width="18.625" style="4" customWidth="1"/>
    <col min="5" max="5" width="11.875" style="309" customWidth="1"/>
    <col min="6" max="6" width="11.5" style="309" customWidth="1"/>
    <col min="7" max="8" width="4.625" style="4" customWidth="1"/>
    <col min="9" max="9" width="16" style="4" customWidth="1"/>
    <col min="10" max="10" width="4.625" style="4" customWidth="1"/>
    <col min="11" max="11" width="15.125" style="4" customWidth="1"/>
    <col min="12" max="12" width="8.375" style="4" customWidth="1"/>
    <col min="13" max="13" width="17.5" style="4" customWidth="1"/>
    <col min="14" max="14" width="6.375" style="4" customWidth="1"/>
    <col min="15" max="15" width="20.5" style="4" customWidth="1"/>
    <col min="16" max="16384" width="9" style="4"/>
  </cols>
  <sheetData>
    <row r="1" s="1" customFormat="1" ht="24.95" customHeight="1" spans="1:15">
      <c r="A1" s="5" t="s">
        <v>290</v>
      </c>
      <c r="B1" s="5"/>
      <c r="C1" s="5"/>
      <c r="D1" s="20"/>
      <c r="E1" s="20"/>
      <c r="F1" s="20"/>
      <c r="G1" s="20"/>
      <c r="H1" s="20"/>
      <c r="I1" s="20"/>
      <c r="J1" s="20"/>
      <c r="K1" s="20"/>
      <c r="L1" s="20"/>
      <c r="M1" s="20"/>
      <c r="N1" s="20"/>
      <c r="O1" s="20"/>
    </row>
    <row r="2" s="2" customFormat="1" ht="20.1" customHeight="1" spans="1:15">
      <c r="A2" s="6" t="str">
        <f>CONCATENATE(封面!B5,封面!D5,封面!E5,封面!F5,封面!G5,封面!H5,封面!I5)</f>
        <v>评估基准日：2023年7月31日</v>
      </c>
      <c r="B2" s="6"/>
      <c r="C2" s="6"/>
      <c r="D2" s="6"/>
      <c r="E2" s="6"/>
      <c r="F2" s="6"/>
      <c r="G2" s="6"/>
      <c r="H2" s="6"/>
      <c r="I2" s="7"/>
      <c r="J2" s="7"/>
      <c r="K2" s="7"/>
      <c r="L2" s="7"/>
      <c r="M2" s="7"/>
      <c r="N2" s="7"/>
      <c r="O2" s="7"/>
    </row>
    <row r="3" s="2" customFormat="1" ht="20.1" customHeight="1" spans="1:15">
      <c r="A3" s="8" t="str">
        <f>封面!B4&amp;封面!D4</f>
        <v>被评估单位：北京北一中型数控机床有限责任公司</v>
      </c>
      <c r="B3" s="8"/>
      <c r="C3" s="8"/>
      <c r="E3" s="149"/>
      <c r="F3" s="149"/>
      <c r="O3" s="9" t="s">
        <v>19</v>
      </c>
    </row>
    <row r="4" s="3" customFormat="1" ht="20.1" customHeight="1" spans="1:15">
      <c r="A4" s="10" t="s">
        <v>21</v>
      </c>
      <c r="B4" s="114" t="s">
        <v>269</v>
      </c>
      <c r="C4" s="114" t="s">
        <v>270</v>
      </c>
      <c r="D4" s="10" t="s">
        <v>271</v>
      </c>
      <c r="E4" s="310" t="s">
        <v>291</v>
      </c>
      <c r="F4" s="126" t="s">
        <v>292</v>
      </c>
      <c r="G4" s="125" t="s">
        <v>272</v>
      </c>
      <c r="H4" s="34" t="s">
        <v>109</v>
      </c>
      <c r="I4" s="36"/>
      <c r="J4" s="125" t="s">
        <v>276</v>
      </c>
      <c r="K4" s="10" t="s">
        <v>110</v>
      </c>
      <c r="L4" s="10"/>
      <c r="M4" s="10"/>
      <c r="N4" s="10" t="s">
        <v>147</v>
      </c>
      <c r="O4" s="10" t="s">
        <v>24</v>
      </c>
    </row>
    <row r="5" s="3" customFormat="1" ht="20.1" customHeight="1" spans="1:15">
      <c r="A5" s="10"/>
      <c r="B5" s="116"/>
      <c r="C5" s="116"/>
      <c r="D5" s="10"/>
      <c r="E5" s="311"/>
      <c r="F5" s="128"/>
      <c r="G5" s="127"/>
      <c r="H5" s="10" t="s">
        <v>273</v>
      </c>
      <c r="I5" s="10" t="s">
        <v>275</v>
      </c>
      <c r="J5" s="127"/>
      <c r="K5" s="10" t="s">
        <v>274</v>
      </c>
      <c r="L5" s="10" t="s">
        <v>293</v>
      </c>
      <c r="M5" s="10" t="s">
        <v>275</v>
      </c>
      <c r="N5" s="10"/>
      <c r="O5" s="10"/>
    </row>
    <row r="6" s="2" customFormat="1" ht="20.1" customHeight="1" spans="1:15">
      <c r="A6" s="10"/>
      <c r="B6" s="10"/>
      <c r="C6" s="10"/>
      <c r="D6" s="11"/>
      <c r="E6" s="104"/>
      <c r="F6" s="104"/>
      <c r="G6" s="10"/>
      <c r="H6" s="13"/>
      <c r="I6" s="13"/>
      <c r="J6" s="45"/>
      <c r="K6" s="13"/>
      <c r="L6" s="78"/>
      <c r="M6" s="13">
        <f>J6*K6*L6/100</f>
        <v>0</v>
      </c>
      <c r="N6" s="13" t="str">
        <f>IF(I6=0,"",(M6-I6)/I6*100)</f>
        <v/>
      </c>
      <c r="O6" s="14"/>
    </row>
    <row r="7" s="2" customFormat="1" ht="20.1" customHeight="1" spans="1:15">
      <c r="A7" s="10"/>
      <c r="B7" s="10"/>
      <c r="C7" s="10"/>
      <c r="D7" s="11"/>
      <c r="E7" s="104"/>
      <c r="F7" s="104"/>
      <c r="G7" s="10"/>
      <c r="H7" s="13"/>
      <c r="I7" s="13"/>
      <c r="J7" s="45"/>
      <c r="K7" s="13"/>
      <c r="L7" s="78"/>
      <c r="M7" s="13">
        <f t="shared" ref="M7:M21" si="0">J7*K7*L7/100</f>
        <v>0</v>
      </c>
      <c r="N7" s="13" t="str">
        <f t="shared" ref="N7:N23" si="1">IF(I7=0,"",(M7-I7)/I7*100)</f>
        <v/>
      </c>
      <c r="O7" s="14"/>
    </row>
    <row r="8" s="2" customFormat="1" ht="20.1" customHeight="1" spans="1:15">
      <c r="A8" s="10"/>
      <c r="B8" s="10"/>
      <c r="C8" s="10"/>
      <c r="D8" s="11"/>
      <c r="E8" s="104"/>
      <c r="F8" s="104"/>
      <c r="G8" s="10"/>
      <c r="H8" s="13"/>
      <c r="I8" s="13"/>
      <c r="J8" s="45"/>
      <c r="K8" s="13"/>
      <c r="L8" s="78"/>
      <c r="M8" s="13">
        <f t="shared" si="0"/>
        <v>0</v>
      </c>
      <c r="N8" s="13" t="str">
        <f t="shared" si="1"/>
        <v/>
      </c>
      <c r="O8" s="14"/>
    </row>
    <row r="9" s="2" customFormat="1" ht="20.1" customHeight="1" spans="1:15">
      <c r="A9" s="10"/>
      <c r="B9" s="10"/>
      <c r="C9" s="10"/>
      <c r="D9" s="11"/>
      <c r="E9" s="104"/>
      <c r="F9" s="104"/>
      <c r="G9" s="10"/>
      <c r="H9" s="13"/>
      <c r="I9" s="13"/>
      <c r="J9" s="45"/>
      <c r="K9" s="13"/>
      <c r="L9" s="78"/>
      <c r="M9" s="13">
        <f t="shared" si="0"/>
        <v>0</v>
      </c>
      <c r="N9" s="13" t="str">
        <f t="shared" si="1"/>
        <v/>
      </c>
      <c r="O9" s="14"/>
    </row>
    <row r="10" s="2" customFormat="1" ht="20.1" customHeight="1" spans="1:15">
      <c r="A10" s="10"/>
      <c r="B10" s="10"/>
      <c r="C10" s="10"/>
      <c r="D10" s="11"/>
      <c r="E10" s="104"/>
      <c r="F10" s="104"/>
      <c r="G10" s="10"/>
      <c r="H10" s="13"/>
      <c r="I10" s="13"/>
      <c r="J10" s="45"/>
      <c r="K10" s="13"/>
      <c r="L10" s="78"/>
      <c r="M10" s="13">
        <f t="shared" si="0"/>
        <v>0</v>
      </c>
      <c r="N10" s="13" t="str">
        <f t="shared" si="1"/>
        <v/>
      </c>
      <c r="O10" s="14"/>
    </row>
    <row r="11" s="2" customFormat="1" ht="20.1" customHeight="1" spans="1:15">
      <c r="A11" s="10"/>
      <c r="B11" s="10"/>
      <c r="C11" s="10"/>
      <c r="D11" s="11"/>
      <c r="E11" s="104"/>
      <c r="F11" s="104"/>
      <c r="G11" s="10"/>
      <c r="H11" s="13"/>
      <c r="I11" s="13"/>
      <c r="J11" s="45"/>
      <c r="K11" s="13"/>
      <c r="L11" s="78"/>
      <c r="M11" s="13">
        <f t="shared" si="0"/>
        <v>0</v>
      </c>
      <c r="N11" s="13" t="str">
        <f t="shared" si="1"/>
        <v/>
      </c>
      <c r="O11" s="14"/>
    </row>
    <row r="12" s="2" customFormat="1" ht="20.1" customHeight="1" spans="1:15">
      <c r="A12" s="10"/>
      <c r="B12" s="10"/>
      <c r="C12" s="10"/>
      <c r="D12" s="11"/>
      <c r="E12" s="104"/>
      <c r="F12" s="104"/>
      <c r="G12" s="10"/>
      <c r="H12" s="13"/>
      <c r="I12" s="13"/>
      <c r="J12" s="45"/>
      <c r="K12" s="13"/>
      <c r="L12" s="78"/>
      <c r="M12" s="13">
        <f t="shared" si="0"/>
        <v>0</v>
      </c>
      <c r="N12" s="13" t="str">
        <f t="shared" si="1"/>
        <v/>
      </c>
      <c r="O12" s="14"/>
    </row>
    <row r="13" s="2" customFormat="1" ht="20.1" customHeight="1" spans="1:15">
      <c r="A13" s="10"/>
      <c r="B13" s="10"/>
      <c r="C13" s="10"/>
      <c r="D13" s="11"/>
      <c r="E13" s="104"/>
      <c r="F13" s="104"/>
      <c r="G13" s="10"/>
      <c r="H13" s="13"/>
      <c r="I13" s="13"/>
      <c r="J13" s="45"/>
      <c r="K13" s="13"/>
      <c r="L13" s="78"/>
      <c r="M13" s="13">
        <f t="shared" si="0"/>
        <v>0</v>
      </c>
      <c r="N13" s="13" t="str">
        <f t="shared" si="1"/>
        <v/>
      </c>
      <c r="O13" s="14"/>
    </row>
    <row r="14" s="2" customFormat="1" ht="20.1" customHeight="1" spans="1:15">
      <c r="A14" s="10"/>
      <c r="B14" s="10"/>
      <c r="C14" s="10"/>
      <c r="D14" s="11"/>
      <c r="E14" s="104"/>
      <c r="F14" s="104"/>
      <c r="G14" s="10"/>
      <c r="H14" s="13"/>
      <c r="I14" s="13"/>
      <c r="J14" s="45"/>
      <c r="K14" s="13"/>
      <c r="L14" s="78"/>
      <c r="M14" s="13">
        <f t="shared" si="0"/>
        <v>0</v>
      </c>
      <c r="N14" s="13" t="str">
        <f t="shared" si="1"/>
        <v/>
      </c>
      <c r="O14" s="14"/>
    </row>
    <row r="15" s="2" customFormat="1" ht="20.1" customHeight="1" spans="1:15">
      <c r="A15" s="10"/>
      <c r="B15" s="10"/>
      <c r="C15" s="10"/>
      <c r="D15" s="11"/>
      <c r="E15" s="104"/>
      <c r="F15" s="104"/>
      <c r="G15" s="10"/>
      <c r="H15" s="13"/>
      <c r="I15" s="13"/>
      <c r="J15" s="45"/>
      <c r="K15" s="13"/>
      <c r="L15" s="78"/>
      <c r="M15" s="13">
        <f t="shared" si="0"/>
        <v>0</v>
      </c>
      <c r="N15" s="13" t="str">
        <f t="shared" si="1"/>
        <v/>
      </c>
      <c r="O15" s="14"/>
    </row>
    <row r="16" s="2" customFormat="1" ht="20.1" customHeight="1" spans="1:15">
      <c r="A16" s="10"/>
      <c r="B16" s="10"/>
      <c r="C16" s="10"/>
      <c r="D16" s="11"/>
      <c r="E16" s="104"/>
      <c r="F16" s="104"/>
      <c r="G16" s="10"/>
      <c r="H16" s="13"/>
      <c r="I16" s="13"/>
      <c r="J16" s="45"/>
      <c r="K16" s="77"/>
      <c r="L16" s="78"/>
      <c r="M16" s="13">
        <f t="shared" si="0"/>
        <v>0</v>
      </c>
      <c r="N16" s="13" t="str">
        <f t="shared" si="1"/>
        <v/>
      </c>
      <c r="O16" s="14"/>
    </row>
    <row r="17" s="2" customFormat="1" ht="20.1" customHeight="1" spans="1:15">
      <c r="A17" s="10"/>
      <c r="B17" s="10"/>
      <c r="C17" s="10"/>
      <c r="D17" s="11"/>
      <c r="E17" s="104"/>
      <c r="F17" s="104"/>
      <c r="G17" s="10"/>
      <c r="H17" s="13"/>
      <c r="I17" s="13"/>
      <c r="J17" s="313"/>
      <c r="K17" s="13"/>
      <c r="L17" s="314"/>
      <c r="M17" s="13">
        <f t="shared" si="0"/>
        <v>0</v>
      </c>
      <c r="N17" s="13" t="str">
        <f t="shared" si="1"/>
        <v/>
      </c>
      <c r="O17" s="14"/>
    </row>
    <row r="18" s="2" customFormat="1" ht="20.1" customHeight="1" spans="1:15">
      <c r="A18" s="10"/>
      <c r="B18" s="10"/>
      <c r="C18" s="10"/>
      <c r="D18" s="11"/>
      <c r="E18" s="104"/>
      <c r="F18" s="104"/>
      <c r="G18" s="10"/>
      <c r="H18" s="13"/>
      <c r="I18" s="13"/>
      <c r="J18" s="45"/>
      <c r="K18" s="52"/>
      <c r="L18" s="78"/>
      <c r="M18" s="13">
        <f t="shared" si="0"/>
        <v>0</v>
      </c>
      <c r="N18" s="13" t="str">
        <f t="shared" si="1"/>
        <v/>
      </c>
      <c r="O18" s="14"/>
    </row>
    <row r="19" s="2" customFormat="1" ht="20.1" customHeight="1" spans="1:15">
      <c r="A19" s="10"/>
      <c r="B19" s="10"/>
      <c r="C19" s="10"/>
      <c r="D19" s="11"/>
      <c r="E19" s="104"/>
      <c r="F19" s="104"/>
      <c r="G19" s="10"/>
      <c r="H19" s="13"/>
      <c r="I19" s="13"/>
      <c r="J19" s="45"/>
      <c r="K19" s="13"/>
      <c r="L19" s="78"/>
      <c r="M19" s="13">
        <f t="shared" si="0"/>
        <v>0</v>
      </c>
      <c r="N19" s="13" t="str">
        <f t="shared" si="1"/>
        <v/>
      </c>
      <c r="O19" s="14"/>
    </row>
    <row r="20" s="2" customFormat="1" ht="20.1" customHeight="1" spans="1:15">
      <c r="A20" s="10"/>
      <c r="B20" s="10"/>
      <c r="C20" s="10"/>
      <c r="D20" s="11"/>
      <c r="E20" s="104"/>
      <c r="F20" s="104"/>
      <c r="G20" s="10"/>
      <c r="H20" s="13"/>
      <c r="I20" s="13"/>
      <c r="J20" s="45"/>
      <c r="K20" s="13"/>
      <c r="L20" s="78"/>
      <c r="M20" s="13">
        <f t="shared" si="0"/>
        <v>0</v>
      </c>
      <c r="N20" s="13" t="str">
        <f t="shared" si="1"/>
        <v/>
      </c>
      <c r="O20" s="14"/>
    </row>
    <row r="21" s="2" customFormat="1" ht="20.1" customHeight="1" spans="1:15">
      <c r="A21" s="10"/>
      <c r="B21" s="10"/>
      <c r="C21" s="10"/>
      <c r="D21" s="11"/>
      <c r="E21" s="104"/>
      <c r="F21" s="104"/>
      <c r="G21" s="16"/>
      <c r="H21" s="13"/>
      <c r="I21" s="13"/>
      <c r="J21" s="45"/>
      <c r="K21" s="13"/>
      <c r="L21" s="78"/>
      <c r="M21" s="13">
        <f t="shared" si="0"/>
        <v>0</v>
      </c>
      <c r="N21" s="13" t="str">
        <f t="shared" si="1"/>
        <v/>
      </c>
      <c r="O21" s="14"/>
    </row>
    <row r="22" s="2" customFormat="1" ht="20.1" customHeight="1" spans="1:15">
      <c r="A22" s="10"/>
      <c r="B22" s="10"/>
      <c r="C22" s="10"/>
      <c r="D22" s="11"/>
      <c r="E22" s="104"/>
      <c r="F22" s="104"/>
      <c r="G22" s="10"/>
      <c r="H22" s="13"/>
      <c r="I22" s="13"/>
      <c r="J22" s="45"/>
      <c r="K22" s="13"/>
      <c r="L22" s="78"/>
      <c r="M22" s="13"/>
      <c r="N22" s="13"/>
      <c r="O22" s="14"/>
    </row>
    <row r="23" s="2" customFormat="1" ht="20.1" customHeight="1" spans="1:15">
      <c r="A23" s="16" t="s">
        <v>222</v>
      </c>
      <c r="B23" s="106"/>
      <c r="C23" s="106"/>
      <c r="D23" s="17"/>
      <c r="E23" s="312"/>
      <c r="F23" s="312"/>
      <c r="G23" s="14"/>
      <c r="H23" s="13"/>
      <c r="I23" s="13">
        <f>SUM(I6:I22)</f>
        <v>0</v>
      </c>
      <c r="J23" s="45"/>
      <c r="K23" s="13"/>
      <c r="L23" s="78"/>
      <c r="M23" s="13">
        <f>SUM(M6:M22)</f>
        <v>0</v>
      </c>
      <c r="N23" s="13" t="str">
        <f t="shared" si="1"/>
        <v/>
      </c>
      <c r="O23" s="14"/>
    </row>
    <row r="24" s="2" customFormat="1" customHeight="1" spans="1:9">
      <c r="A24" s="19" t="str">
        <f>发出商品!A23</f>
        <v>被评估单位填表人：</v>
      </c>
      <c r="B24" s="19"/>
      <c r="C24" s="19"/>
      <c r="E24" s="149"/>
      <c r="F24" s="149"/>
      <c r="I24" s="8"/>
    </row>
    <row r="25" s="2" customFormat="1" customHeight="1" spans="1:6">
      <c r="A25" s="19" t="str">
        <f>CONCATENATE(封面!B6,封面!D6,封面!E6,封面!F6,封面!G6,封面!H6,封面!I6)</f>
        <v>填表日期：2023年9月1日</v>
      </c>
      <c r="B25" s="19"/>
      <c r="C25" s="19"/>
      <c r="E25" s="149"/>
      <c r="F25" s="149"/>
    </row>
  </sheetData>
  <mergeCells count="15">
    <mergeCell ref="A1:O1"/>
    <mergeCell ref="A2:O2"/>
    <mergeCell ref="H4:I4"/>
    <mergeCell ref="K4:M4"/>
    <mergeCell ref="A23:D23"/>
    <mergeCell ref="A4:A5"/>
    <mergeCell ref="B4:B5"/>
    <mergeCell ref="C4:C5"/>
    <mergeCell ref="D4:D5"/>
    <mergeCell ref="E4:E5"/>
    <mergeCell ref="F4:F5"/>
    <mergeCell ref="G4:G5"/>
    <mergeCell ref="J4:J5"/>
    <mergeCell ref="N4:N5"/>
    <mergeCell ref="O4:O5"/>
  </mergeCells>
  <printOptions horizontalCentered="1"/>
  <pageMargins left="0.62992125984252" right="0.62992125984252" top="0.708661417322835" bottom="0.590551181102362" header="1.02362204724409" footer="0.511811023622047"/>
  <pageSetup paperSize="9" scale="78" fitToHeight="0" orientation="landscape" horizontalDpi="300" verticalDpi="300"/>
  <headerFooter scaleWithDoc="0">
    <oddFooter>&amp;C&amp;"宋体,常规"&amp;10第 &amp;P 页，共 &amp;N 页&amp;R&amp;"宋体,常规"&amp;10评估机构：中环松德（北京）资产评估有限公司</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1"/>
  <sheetViews>
    <sheetView view="pageBreakPreview" zoomScale="130" zoomScaleNormal="100" workbookViewId="0">
      <selection activeCell="D19" sqref="D19"/>
    </sheetView>
  </sheetViews>
  <sheetFormatPr defaultColWidth="10" defaultRowHeight="13" outlineLevelCol="6"/>
  <cols>
    <col min="1" max="1" width="10" style="301"/>
    <col min="2" max="2" width="14.625" style="301" customWidth="1"/>
    <col min="3" max="3" width="13.5" style="301" customWidth="1"/>
    <col min="4" max="4" width="17.875" style="301" customWidth="1"/>
    <col min="5" max="16384" width="10" style="301"/>
  </cols>
  <sheetData>
    <row r="1" ht="23" spans="1:7">
      <c r="A1" s="302" t="s">
        <v>294</v>
      </c>
      <c r="B1" s="302"/>
      <c r="C1" s="302"/>
      <c r="D1" s="302"/>
      <c r="E1" s="302"/>
      <c r="F1" s="302"/>
      <c r="G1" s="302"/>
    </row>
    <row r="2" ht="12" customHeight="1" spans="1:7">
      <c r="A2" s="303" t="str">
        <f>在用周转材料!A2</f>
        <v>评估基准日：2023年7月31日</v>
      </c>
      <c r="B2" s="303"/>
      <c r="C2" s="303"/>
      <c r="D2" s="303"/>
      <c r="E2" s="303"/>
      <c r="F2" s="303"/>
      <c r="G2" s="303"/>
    </row>
    <row r="3" spans="1:7">
      <c r="A3" s="304" t="str">
        <f>在用周转材料!A3</f>
        <v>被评估单位：北京北一中型数控机床有限责任公司</v>
      </c>
      <c r="B3" s="305"/>
      <c r="C3" s="306"/>
      <c r="G3" s="306" t="s">
        <v>295</v>
      </c>
    </row>
    <row r="4" spans="1:7">
      <c r="A4" s="85" t="s">
        <v>21</v>
      </c>
      <c r="B4" s="85" t="s">
        <v>296</v>
      </c>
      <c r="C4" s="97" t="s">
        <v>109</v>
      </c>
      <c r="D4" s="85" t="s">
        <v>110</v>
      </c>
      <c r="E4" s="85" t="s">
        <v>111</v>
      </c>
      <c r="F4" s="85" t="s">
        <v>147</v>
      </c>
      <c r="G4" s="85" t="s">
        <v>24</v>
      </c>
    </row>
    <row r="5" spans="1:7">
      <c r="A5" s="28"/>
      <c r="B5" s="28"/>
      <c r="C5" s="112"/>
      <c r="D5" s="30"/>
      <c r="E5" s="112"/>
      <c r="F5" s="30"/>
      <c r="G5" s="30"/>
    </row>
    <row r="6" spans="1:7">
      <c r="A6" s="28"/>
      <c r="B6" s="28"/>
      <c r="C6" s="33"/>
      <c r="D6" s="33"/>
      <c r="E6" s="33"/>
      <c r="F6" s="30"/>
      <c r="G6" s="30"/>
    </row>
    <row r="7" spans="1:7">
      <c r="A7" s="28"/>
      <c r="B7" s="30"/>
      <c r="C7" s="30"/>
      <c r="D7" s="30"/>
      <c r="E7" s="30"/>
      <c r="F7" s="30"/>
      <c r="G7" s="30"/>
    </row>
    <row r="8" spans="1:7">
      <c r="A8" s="28"/>
      <c r="B8" s="30"/>
      <c r="C8" s="33"/>
      <c r="D8" s="110"/>
      <c r="E8" s="30"/>
      <c r="F8" s="30"/>
      <c r="G8" s="30"/>
    </row>
    <row r="9" spans="1:7">
      <c r="A9" s="30"/>
      <c r="B9" s="30"/>
      <c r="C9" s="30"/>
      <c r="D9" s="30"/>
      <c r="E9" s="30"/>
      <c r="F9" s="30"/>
      <c r="G9" s="30"/>
    </row>
    <row r="10" spans="1:7">
      <c r="A10" s="30"/>
      <c r="B10" s="30"/>
      <c r="C10" s="30"/>
      <c r="D10" s="30"/>
      <c r="E10" s="30"/>
      <c r="F10" s="30"/>
      <c r="G10" s="30"/>
    </row>
    <row r="11" spans="1:7">
      <c r="A11" s="30"/>
      <c r="B11" s="30"/>
      <c r="C11" s="30"/>
      <c r="D11" s="30"/>
      <c r="E11" s="30"/>
      <c r="F11" s="30"/>
      <c r="G11" s="30"/>
    </row>
    <row r="12" spans="1:7">
      <c r="A12" s="30"/>
      <c r="B12" s="30"/>
      <c r="C12" s="33"/>
      <c r="D12" s="33"/>
      <c r="E12" s="33"/>
      <c r="F12" s="30"/>
      <c r="G12" s="30"/>
    </row>
    <row r="13" spans="1:7">
      <c r="A13" s="28"/>
      <c r="B13" s="28"/>
      <c r="C13" s="112"/>
      <c r="D13" s="30"/>
      <c r="E13" s="112"/>
      <c r="F13" s="30"/>
      <c r="G13" s="30"/>
    </row>
    <row r="14" spans="1:7">
      <c r="A14" s="28"/>
      <c r="B14" s="28"/>
      <c r="C14" s="33"/>
      <c r="D14" s="33"/>
      <c r="E14" s="33"/>
      <c r="F14" s="30"/>
      <c r="G14" s="30"/>
    </row>
    <row r="15" spans="1:7">
      <c r="A15" s="28"/>
      <c r="B15" s="30"/>
      <c r="C15" s="30"/>
      <c r="D15" s="30"/>
      <c r="E15" s="30"/>
      <c r="F15" s="30"/>
      <c r="G15" s="30"/>
    </row>
    <row r="16" spans="1:7">
      <c r="A16" s="28"/>
      <c r="B16" s="30"/>
      <c r="C16" s="33"/>
      <c r="D16" s="110"/>
      <c r="E16" s="30"/>
      <c r="F16" s="30"/>
      <c r="G16" s="30"/>
    </row>
    <row r="17" spans="1:7">
      <c r="A17" s="30"/>
      <c r="B17" s="30"/>
      <c r="C17" s="30"/>
      <c r="D17" s="30"/>
      <c r="E17" s="30"/>
      <c r="F17" s="30"/>
      <c r="G17" s="30"/>
    </row>
    <row r="18" spans="1:7">
      <c r="A18" s="30"/>
      <c r="B18" s="30"/>
      <c r="C18" s="30"/>
      <c r="D18" s="30"/>
      <c r="E18" s="30"/>
      <c r="F18" s="30"/>
      <c r="G18" s="30"/>
    </row>
    <row r="19" spans="1:7">
      <c r="A19" s="30"/>
      <c r="B19" s="27" t="s">
        <v>239</v>
      </c>
      <c r="C19" s="30"/>
      <c r="D19" s="30"/>
      <c r="E19" s="30"/>
      <c r="F19" s="30"/>
      <c r="G19" s="30"/>
    </row>
    <row r="20" spans="1:7">
      <c r="A20" s="307" t="str">
        <f>在用周转材料!A24</f>
        <v>被评估单位填表人：</v>
      </c>
      <c r="B20" s="307"/>
      <c r="C20" s="307"/>
      <c r="D20" s="308"/>
      <c r="E20" s="307"/>
      <c r="F20" s="307"/>
      <c r="G20" s="307"/>
    </row>
    <row r="21" spans="1:1">
      <c r="A21" s="307" t="str">
        <f>在用周转材料!A25</f>
        <v>填表日期：2023年9月1日</v>
      </c>
    </row>
  </sheetData>
  <mergeCells count="2">
    <mergeCell ref="A1:G1"/>
    <mergeCell ref="A2:G2"/>
  </mergeCells>
  <printOptions horizontalCentered="1"/>
  <pageMargins left="0.62992125984252" right="0.62992125984252" top="0.708661417322835" bottom="0.590551181102362" header="1.02362204724409" footer="0.511811023622047"/>
  <pageSetup paperSize="9" fitToHeight="0" orientation="landscape"/>
  <headerFooter scaleWithDoc="0">
    <oddFooter>&amp;C&amp;"宋体,常规"&amp;10第 &amp;P 页，共 &amp;N 页&amp;R&amp;"宋体,常规"&amp;10评估机构：中环松德（北京）资产评估有限公司</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4"/>
  <sheetViews>
    <sheetView view="pageBreakPreview" zoomScale="109" zoomScaleNormal="100" workbookViewId="0">
      <selection activeCell="D19" sqref="D19"/>
    </sheetView>
  </sheetViews>
  <sheetFormatPr defaultColWidth="8.875" defaultRowHeight="15"/>
  <cols>
    <col min="1" max="2" width="8.875" style="283"/>
    <col min="3" max="3" width="13" style="283" customWidth="1"/>
    <col min="4" max="16384" width="8.875" style="283"/>
  </cols>
  <sheetData>
    <row r="1" ht="23" spans="1:14">
      <c r="A1" s="24" t="s">
        <v>297</v>
      </c>
      <c r="B1" s="24"/>
      <c r="C1" s="24"/>
      <c r="D1" s="24"/>
      <c r="E1" s="24"/>
      <c r="F1" s="24"/>
      <c r="G1" s="24"/>
      <c r="H1" s="24"/>
      <c r="I1" s="24"/>
      <c r="J1" s="24"/>
      <c r="K1" s="24"/>
      <c r="L1" s="24"/>
      <c r="M1" s="24"/>
      <c r="N1" s="24"/>
    </row>
    <row r="2" spans="1:14">
      <c r="A2" s="25" t="str">
        <f>开发成本!A2</f>
        <v>评估基准日：2023年7月31日</v>
      </c>
      <c r="B2" s="25"/>
      <c r="C2" s="25"/>
      <c r="D2" s="25"/>
      <c r="E2" s="25"/>
      <c r="F2" s="25"/>
      <c r="G2" s="25"/>
      <c r="H2" s="25"/>
      <c r="I2" s="25"/>
      <c r="J2" s="25"/>
      <c r="K2" s="25"/>
      <c r="L2" s="25"/>
      <c r="M2" s="25"/>
      <c r="N2" s="25"/>
    </row>
    <row r="3" s="282" customFormat="1" ht="13" spans="1:14">
      <c r="A3" s="65" t="str">
        <f>开发成本!A3</f>
        <v>被评估单位：北京北一中型数控机床有限责任公司</v>
      </c>
      <c r="B3" s="66"/>
      <c r="C3" s="66"/>
      <c r="D3" s="66"/>
      <c r="E3" s="67"/>
      <c r="F3" s="67"/>
      <c r="G3" s="67"/>
      <c r="H3" s="67"/>
      <c r="I3" s="67"/>
      <c r="J3" s="23"/>
      <c r="K3" s="23"/>
      <c r="N3" s="26" t="s">
        <v>295</v>
      </c>
    </row>
    <row r="4" s="282" customFormat="1" ht="15.95" customHeight="1" spans="1:14">
      <c r="A4" s="284" t="s">
        <v>21</v>
      </c>
      <c r="B4" s="284" t="s">
        <v>298</v>
      </c>
      <c r="C4" s="284" t="s">
        <v>299</v>
      </c>
      <c r="D4" s="285" t="s">
        <v>300</v>
      </c>
      <c r="E4" s="284" t="s">
        <v>301</v>
      </c>
      <c r="F4" s="286" t="s">
        <v>302</v>
      </c>
      <c r="G4" s="287" t="s">
        <v>272</v>
      </c>
      <c r="H4" s="287" t="s">
        <v>303</v>
      </c>
      <c r="I4" s="286" t="s">
        <v>304</v>
      </c>
      <c r="J4" s="297" t="s">
        <v>109</v>
      </c>
      <c r="K4" s="297" t="s">
        <v>110</v>
      </c>
      <c r="L4" s="286" t="s">
        <v>305</v>
      </c>
      <c r="M4" s="285" t="s">
        <v>306</v>
      </c>
      <c r="N4" s="286" t="s">
        <v>24</v>
      </c>
    </row>
    <row r="5" s="282" customFormat="1" ht="13" spans="1:14">
      <c r="A5" s="288"/>
      <c r="B5" s="288"/>
      <c r="C5" s="288"/>
      <c r="D5" s="289"/>
      <c r="E5" s="288"/>
      <c r="F5" s="288"/>
      <c r="G5" s="290"/>
      <c r="H5" s="290"/>
      <c r="I5" s="288"/>
      <c r="J5" s="298"/>
      <c r="K5" s="298"/>
      <c r="L5" s="288"/>
      <c r="M5" s="289"/>
      <c r="N5" s="288"/>
    </row>
    <row r="6" s="282" customFormat="1" ht="13" spans="1:14">
      <c r="A6" s="288"/>
      <c r="B6" s="291"/>
      <c r="C6" s="291"/>
      <c r="D6" s="291"/>
      <c r="E6" s="288"/>
      <c r="F6" s="292"/>
      <c r="G6" s="292"/>
      <c r="H6" s="293"/>
      <c r="I6" s="299" t="s">
        <v>307</v>
      </c>
      <c r="J6" s="299"/>
      <c r="K6" s="299"/>
      <c r="L6" s="300"/>
      <c r="M6" s="299"/>
      <c r="N6" s="291"/>
    </row>
    <row r="7" s="282" customFormat="1" ht="13" spans="1:14">
      <c r="A7" s="288"/>
      <c r="B7" s="291"/>
      <c r="C7" s="291"/>
      <c r="D7" s="291"/>
      <c r="E7" s="288"/>
      <c r="F7" s="292"/>
      <c r="G7" s="292"/>
      <c r="H7" s="293"/>
      <c r="I7" s="299" t="s">
        <v>307</v>
      </c>
      <c r="J7" s="299"/>
      <c r="K7" s="299"/>
      <c r="L7" s="300"/>
      <c r="M7" s="299"/>
      <c r="N7" s="291"/>
    </row>
    <row r="8" s="282" customFormat="1" ht="13" spans="1:14">
      <c r="A8" s="30"/>
      <c r="B8" s="30"/>
      <c r="C8" s="30"/>
      <c r="D8" s="30"/>
      <c r="E8" s="30"/>
      <c r="F8" s="294"/>
      <c r="G8" s="294"/>
      <c r="H8" s="30"/>
      <c r="I8" s="30"/>
      <c r="J8" s="30"/>
      <c r="K8" s="32"/>
      <c r="L8" s="30"/>
      <c r="M8" s="30"/>
      <c r="N8" s="30"/>
    </row>
    <row r="9" s="282" customFormat="1" ht="13" spans="1:14">
      <c r="A9" s="30"/>
      <c r="B9" s="30"/>
      <c r="C9" s="30"/>
      <c r="D9" s="30"/>
      <c r="E9" s="30"/>
      <c r="F9" s="294"/>
      <c r="G9" s="294"/>
      <c r="H9" s="30"/>
      <c r="I9" s="30"/>
      <c r="J9" s="30"/>
      <c r="K9" s="32"/>
      <c r="L9" s="30"/>
      <c r="M9" s="30"/>
      <c r="N9" s="30"/>
    </row>
    <row r="10" s="282" customFormat="1" ht="13" spans="1:14">
      <c r="A10" s="30"/>
      <c r="B10" s="30"/>
      <c r="C10" s="30"/>
      <c r="D10" s="30"/>
      <c r="E10" s="30"/>
      <c r="F10" s="294"/>
      <c r="G10" s="294"/>
      <c r="H10" s="30"/>
      <c r="I10" s="30"/>
      <c r="J10" s="30"/>
      <c r="K10" s="32"/>
      <c r="L10" s="30"/>
      <c r="M10" s="30"/>
      <c r="N10" s="30"/>
    </row>
    <row r="11" s="282" customFormat="1" ht="13" spans="1:14">
      <c r="A11" s="30"/>
      <c r="B11" s="30"/>
      <c r="C11" s="30"/>
      <c r="D11" s="30"/>
      <c r="E11" s="30"/>
      <c r="F11" s="294"/>
      <c r="G11" s="294"/>
      <c r="H11" s="30"/>
      <c r="I11" s="30"/>
      <c r="J11" s="30"/>
      <c r="K11" s="32"/>
      <c r="L11" s="30"/>
      <c r="M11" s="30"/>
      <c r="N11" s="30"/>
    </row>
    <row r="12" s="282" customFormat="1" ht="13" spans="1:14">
      <c r="A12" s="30"/>
      <c r="B12" s="30"/>
      <c r="C12" s="30"/>
      <c r="D12" s="30"/>
      <c r="E12" s="30"/>
      <c r="F12" s="30"/>
      <c r="G12" s="30"/>
      <c r="H12" s="30"/>
      <c r="I12" s="30"/>
      <c r="J12" s="30"/>
      <c r="K12" s="30"/>
      <c r="L12" s="30"/>
      <c r="M12" s="30"/>
      <c r="N12" s="30"/>
    </row>
    <row r="13" s="282" customFormat="1" ht="13" spans="1:14">
      <c r="A13" s="30"/>
      <c r="B13" s="30"/>
      <c r="C13" s="30"/>
      <c r="D13" s="30"/>
      <c r="E13" s="30"/>
      <c r="F13" s="294"/>
      <c r="G13" s="294"/>
      <c r="H13" s="30"/>
      <c r="I13" s="30"/>
      <c r="J13" s="33"/>
      <c r="K13" s="32"/>
      <c r="L13" s="30"/>
      <c r="M13" s="30"/>
      <c r="N13" s="30"/>
    </row>
    <row r="14" s="282" customFormat="1" ht="13" spans="1:14">
      <c r="A14" s="30"/>
      <c r="B14" s="30"/>
      <c r="C14" s="30"/>
      <c r="D14" s="30"/>
      <c r="E14" s="30"/>
      <c r="F14" s="294"/>
      <c r="G14" s="294"/>
      <c r="H14" s="30"/>
      <c r="I14" s="30"/>
      <c r="J14" s="30"/>
      <c r="K14" s="32"/>
      <c r="L14" s="30"/>
      <c r="M14" s="30"/>
      <c r="N14" s="30"/>
    </row>
    <row r="15" s="282" customFormat="1" ht="13" spans="1:14">
      <c r="A15" s="30"/>
      <c r="B15" s="30"/>
      <c r="C15" s="30"/>
      <c r="D15" s="30"/>
      <c r="E15" s="30"/>
      <c r="F15" s="294"/>
      <c r="G15" s="294"/>
      <c r="H15" s="30"/>
      <c r="I15" s="30"/>
      <c r="J15" s="30"/>
      <c r="K15" s="32"/>
      <c r="L15" s="30"/>
      <c r="M15" s="30"/>
      <c r="N15" s="30"/>
    </row>
    <row r="16" s="282" customFormat="1" ht="13" spans="1:14">
      <c r="A16" s="30"/>
      <c r="B16" s="30"/>
      <c r="C16" s="30"/>
      <c r="D16" s="30"/>
      <c r="E16" s="30"/>
      <c r="F16" s="294"/>
      <c r="G16" s="294"/>
      <c r="H16" s="30"/>
      <c r="I16" s="30"/>
      <c r="J16" s="30"/>
      <c r="K16" s="32"/>
      <c r="L16" s="30"/>
      <c r="M16" s="30"/>
      <c r="N16" s="30"/>
    </row>
    <row r="17" s="282" customFormat="1" ht="13" spans="1:14">
      <c r="A17" s="30"/>
      <c r="B17" s="30"/>
      <c r="C17" s="30"/>
      <c r="D17" s="30"/>
      <c r="E17" s="30"/>
      <c r="F17" s="294"/>
      <c r="G17" s="294"/>
      <c r="H17" s="30"/>
      <c r="I17" s="30"/>
      <c r="J17" s="30"/>
      <c r="K17" s="32"/>
      <c r="L17" s="30"/>
      <c r="M17" s="30"/>
      <c r="N17" s="30"/>
    </row>
    <row r="18" s="282" customFormat="1" ht="13" spans="1:14">
      <c r="A18" s="30"/>
      <c r="B18" s="30"/>
      <c r="C18" s="30"/>
      <c r="D18" s="30"/>
      <c r="E18" s="30"/>
      <c r="F18" s="294"/>
      <c r="G18" s="294"/>
      <c r="H18" s="30"/>
      <c r="I18" s="30"/>
      <c r="J18" s="30"/>
      <c r="K18" s="32"/>
      <c r="L18" s="30"/>
      <c r="M18" s="30"/>
      <c r="N18" s="30"/>
    </row>
    <row r="19" s="282" customFormat="1" ht="13" spans="1:14">
      <c r="A19" s="30"/>
      <c r="B19" s="30" t="s">
        <v>239</v>
      </c>
      <c r="C19" s="30"/>
      <c r="D19" s="30"/>
      <c r="E19" s="30"/>
      <c r="F19" s="30"/>
      <c r="G19" s="30"/>
      <c r="H19" s="30"/>
      <c r="I19" s="30"/>
      <c r="J19" s="30"/>
      <c r="K19" s="30"/>
      <c r="L19" s="30"/>
      <c r="M19" s="30"/>
      <c r="N19" s="30"/>
    </row>
    <row r="20" s="282" customFormat="1" ht="13" spans="1:14">
      <c r="A20" s="295" t="str">
        <f>开发成本!A20</f>
        <v>被评估单位填表人：</v>
      </c>
      <c r="B20" s="295"/>
      <c r="C20" s="295"/>
      <c r="D20" s="295"/>
      <c r="E20" s="295"/>
      <c r="F20" s="296"/>
      <c r="G20" s="295"/>
      <c r="H20" s="295"/>
      <c r="I20" s="295"/>
      <c r="J20" s="295"/>
      <c r="K20" s="295"/>
      <c r="L20" s="295"/>
      <c r="M20" s="295"/>
      <c r="N20" s="295"/>
    </row>
    <row r="21" s="282" customFormat="1" ht="13" spans="1:1">
      <c r="A21" s="295" t="str">
        <f>开发成本!A21</f>
        <v>填表日期：2023年9月1日</v>
      </c>
    </row>
    <row r="22" s="282" customFormat="1" ht="13"/>
    <row r="23" s="282" customFormat="1" ht="13"/>
    <row r="24" s="282" customFormat="1" ht="13"/>
  </sheetData>
  <mergeCells count="16">
    <mergeCell ref="A1:N1"/>
    <mergeCell ref="A2:N2"/>
    <mergeCell ref="A4:A5"/>
    <mergeCell ref="B4:B5"/>
    <mergeCell ref="C4:C5"/>
    <mergeCell ref="D4:D5"/>
    <mergeCell ref="E4:E5"/>
    <mergeCell ref="F4:F5"/>
    <mergeCell ref="G4:G5"/>
    <mergeCell ref="H4:H5"/>
    <mergeCell ref="I4:I5"/>
    <mergeCell ref="J4:J5"/>
    <mergeCell ref="K4:K5"/>
    <mergeCell ref="L4:L5"/>
    <mergeCell ref="M4:M5"/>
    <mergeCell ref="N4:N5"/>
  </mergeCells>
  <printOptions horizontalCentered="1"/>
  <pageMargins left="0.62992125984252" right="0.62992125984252" top="0.708661417322835" bottom="0.590551181102362" header="1.02362204724409" footer="0.511811023622047"/>
  <pageSetup paperSize="9" scale="97" fitToHeight="0" orientation="landscape"/>
  <headerFooter scaleWithDoc="0">
    <oddFooter>&amp;C&amp;"宋体,常规"&amp;10第 &amp;P 页，共 &amp;N 页&amp;R&amp;"宋体,常规"&amp;10评估机构：中环松德（北京）资产评估有限公司</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C00000"/>
    <pageSetUpPr fitToPage="1"/>
  </sheetPr>
  <dimension ref="A1:I36"/>
  <sheetViews>
    <sheetView view="pageBreakPreview" zoomScaleNormal="85" workbookViewId="0">
      <selection activeCell="J30" sqref="J30"/>
    </sheetView>
  </sheetViews>
  <sheetFormatPr defaultColWidth="9" defaultRowHeight="15.75" customHeight="1"/>
  <cols>
    <col min="1" max="1" width="25.875" style="2" customWidth="1"/>
    <col min="2" max="2" width="12.125" style="403" customWidth="1"/>
    <col min="3" max="5" width="28" style="2" customWidth="1"/>
    <col min="6" max="6" width="28.125" style="2" customWidth="1"/>
    <col min="7" max="16384" width="9" style="2"/>
  </cols>
  <sheetData>
    <row r="1" s="44" customFormat="1" ht="24.95" customHeight="1" spans="1:6">
      <c r="A1" s="339" t="s">
        <v>106</v>
      </c>
      <c r="B1" s="339"/>
      <c r="C1" s="339"/>
      <c r="D1" s="339"/>
      <c r="E1" s="339"/>
      <c r="F1" s="339"/>
    </row>
    <row r="2" ht="20.1" customHeight="1" spans="1:6">
      <c r="A2" s="6" t="str">
        <f>CONCATENATE(封面!B5,封面!D5,封面!E5,封面!F5,封面!G5,封面!H5,封面!I5)</f>
        <v>评估基准日：2023年7月31日</v>
      </c>
      <c r="B2" s="6"/>
      <c r="C2" s="6"/>
      <c r="D2" s="6"/>
      <c r="E2" s="6"/>
      <c r="F2" s="6"/>
    </row>
    <row r="3" ht="20.1" customHeight="1" spans="1:6">
      <c r="A3" s="8" t="str">
        <f>封面!B4&amp;封面!D4</f>
        <v>被评估单位：北京北一中型数控机床有限责任公司</v>
      </c>
      <c r="F3" s="9" t="s">
        <v>107</v>
      </c>
    </row>
    <row r="4" s="3" customFormat="1" ht="20.1" customHeight="1" spans="1:6">
      <c r="A4" s="404" t="s">
        <v>108</v>
      </c>
      <c r="B4" s="404"/>
      <c r="C4" s="405" t="s">
        <v>109</v>
      </c>
      <c r="D4" s="405" t="s">
        <v>110</v>
      </c>
      <c r="E4" s="405" t="s">
        <v>111</v>
      </c>
      <c r="F4" s="405" t="s">
        <v>112</v>
      </c>
    </row>
    <row r="5" s="3" customFormat="1" ht="20.1" customHeight="1" spans="1:6">
      <c r="A5" s="404"/>
      <c r="B5" s="404"/>
      <c r="C5" s="405" t="s">
        <v>113</v>
      </c>
      <c r="D5" s="405" t="s">
        <v>114</v>
      </c>
      <c r="E5" s="405" t="s">
        <v>115</v>
      </c>
      <c r="F5" s="405" t="s">
        <v>116</v>
      </c>
    </row>
    <row r="6" ht="20.1" customHeight="1" spans="1:6">
      <c r="A6" s="406" t="s">
        <v>117</v>
      </c>
      <c r="B6" s="407">
        <v>1</v>
      </c>
      <c r="C6" s="13">
        <f>分类汇总!C5/10000</f>
        <v>0</v>
      </c>
      <c r="D6" s="13">
        <f>分类汇总!D5/10000</f>
        <v>0</v>
      </c>
      <c r="E6" s="13">
        <f t="shared" ref="E6:E28" si="0">D6-C6</f>
        <v>0</v>
      </c>
      <c r="F6" s="13" t="str">
        <f>IF(C6=0,"",E6/ABS(C6)*100)</f>
        <v/>
      </c>
    </row>
    <row r="7" ht="20.1" customHeight="1" spans="1:6">
      <c r="A7" s="406" t="s">
        <v>118</v>
      </c>
      <c r="B7" s="407">
        <v>2</v>
      </c>
      <c r="C7" s="13">
        <f>分类汇总!C19/10000</f>
        <v>209.32</v>
      </c>
      <c r="D7" s="13">
        <f>分类汇总!D19/10000</f>
        <v>271.05</v>
      </c>
      <c r="E7" s="13">
        <f t="shared" si="0"/>
        <v>61.73</v>
      </c>
      <c r="F7" s="13">
        <f>分类汇总!F63</f>
        <v>29.49</v>
      </c>
    </row>
    <row r="8" ht="20.1" customHeight="1" spans="1:6">
      <c r="A8" s="406" t="s">
        <v>119</v>
      </c>
      <c r="B8" s="407">
        <v>3</v>
      </c>
      <c r="C8" s="13">
        <f>分类汇总!C20/10000</f>
        <v>0</v>
      </c>
      <c r="D8" s="13">
        <f>分类汇总!D20/10000</f>
        <v>0</v>
      </c>
      <c r="E8" s="13">
        <f t="shared" si="0"/>
        <v>0</v>
      </c>
      <c r="F8" s="13" t="str">
        <f>IF(C8=0,"",E8/ABS(C8)*100)</f>
        <v/>
      </c>
    </row>
    <row r="9" ht="20.1" customHeight="1" spans="1:6">
      <c r="A9" s="406" t="s">
        <v>120</v>
      </c>
      <c r="B9" s="407">
        <v>4</v>
      </c>
      <c r="C9" s="13">
        <f>分类汇总!C21/10000</f>
        <v>0</v>
      </c>
      <c r="D9" s="13">
        <f>分类汇总!D21/10000</f>
        <v>0</v>
      </c>
      <c r="E9" s="13">
        <f t="shared" si="0"/>
        <v>0</v>
      </c>
      <c r="F9" s="13" t="str">
        <f t="shared" ref="F9:F32" si="1">IF(C9=0,"",E9/ABS(C9)*100)</f>
        <v/>
      </c>
    </row>
    <row r="10" ht="20.1" customHeight="1" spans="1:6">
      <c r="A10" s="406" t="s">
        <v>121</v>
      </c>
      <c r="B10" s="407">
        <v>5</v>
      </c>
      <c r="C10" s="13">
        <f>分类汇总!C22/10000</f>
        <v>0</v>
      </c>
      <c r="D10" s="13">
        <f>分类汇总!D22/10000</f>
        <v>0</v>
      </c>
      <c r="E10" s="13">
        <f t="shared" si="0"/>
        <v>0</v>
      </c>
      <c r="F10" s="13" t="str">
        <f t="shared" si="1"/>
        <v/>
      </c>
    </row>
    <row r="11" ht="20.1" customHeight="1" spans="1:6">
      <c r="A11" s="406" t="s">
        <v>122</v>
      </c>
      <c r="B11" s="407">
        <v>6</v>
      </c>
      <c r="C11" s="13">
        <f>分类汇总!C23/10000</f>
        <v>0</v>
      </c>
      <c r="D11" s="13">
        <f>分类汇总!D23/10000</f>
        <v>0</v>
      </c>
      <c r="E11" s="13">
        <f t="shared" si="0"/>
        <v>0</v>
      </c>
      <c r="F11" s="13" t="str">
        <f t="shared" si="1"/>
        <v/>
      </c>
    </row>
    <row r="12" ht="20.1" customHeight="1" spans="1:6">
      <c r="A12" s="406" t="s">
        <v>123</v>
      </c>
      <c r="B12" s="408">
        <v>7</v>
      </c>
      <c r="C12" s="280">
        <f>分类汇总!C24/10000</f>
        <v>0</v>
      </c>
      <c r="D12" s="280">
        <f>分类汇总!D24/10000</f>
        <v>0</v>
      </c>
      <c r="E12" s="13">
        <f t="shared" si="0"/>
        <v>0</v>
      </c>
      <c r="F12" s="13" t="str">
        <f t="shared" si="1"/>
        <v/>
      </c>
    </row>
    <row r="13" ht="20.1" customHeight="1" spans="1:6">
      <c r="A13" s="406" t="s">
        <v>124</v>
      </c>
      <c r="B13" s="408">
        <v>8</v>
      </c>
      <c r="C13" s="280">
        <f>分类汇总!C27/10000</f>
        <v>209.32</v>
      </c>
      <c r="D13" s="280">
        <f>分类汇总!D27/10000</f>
        <v>271.05</v>
      </c>
      <c r="E13" s="13">
        <f t="shared" si="0"/>
        <v>61.73</v>
      </c>
      <c r="F13" s="13">
        <f>F7</f>
        <v>29.49</v>
      </c>
    </row>
    <row r="14" s="402" customFormat="1" ht="20.1" hidden="1" customHeight="1" outlineLevel="1" spans="1:6">
      <c r="A14" s="406" t="s">
        <v>125</v>
      </c>
      <c r="B14" s="408">
        <v>9</v>
      </c>
      <c r="C14" s="280">
        <f>固定资产汇总!D6/10000</f>
        <v>0</v>
      </c>
      <c r="D14" s="280">
        <f>固定资产汇总!F6/10000</f>
        <v>0</v>
      </c>
      <c r="E14" s="13">
        <f t="shared" si="0"/>
        <v>0</v>
      </c>
      <c r="F14" s="13" t="str">
        <f t="shared" si="1"/>
        <v/>
      </c>
    </row>
    <row r="15" s="402" customFormat="1" ht="20.1" hidden="1" customHeight="1" outlineLevel="1" spans="1:6">
      <c r="A15" s="406" t="s">
        <v>126</v>
      </c>
      <c r="B15" s="408">
        <v>10</v>
      </c>
      <c r="C15" s="280">
        <f>固定资产汇总!D12/10000</f>
        <v>209.32</v>
      </c>
      <c r="D15" s="280">
        <f>固定资产汇总!F12/10000</f>
        <v>271.05</v>
      </c>
      <c r="E15" s="13">
        <f t="shared" si="0"/>
        <v>61.73</v>
      </c>
      <c r="F15" s="13">
        <f t="shared" si="1"/>
        <v>29.49</v>
      </c>
    </row>
    <row r="16" s="402" customFormat="1" ht="20.1" hidden="1" customHeight="1" outlineLevel="1" spans="1:6">
      <c r="A16" s="406" t="s">
        <v>127</v>
      </c>
      <c r="B16" s="408">
        <v>11</v>
      </c>
      <c r="C16" s="280">
        <f>固定资产汇总!D18/10000</f>
        <v>0</v>
      </c>
      <c r="D16" s="280">
        <f>固定资产汇总!F18/10000</f>
        <v>0</v>
      </c>
      <c r="E16" s="13">
        <f t="shared" si="0"/>
        <v>0</v>
      </c>
      <c r="F16" s="13" t="str">
        <f t="shared" si="1"/>
        <v/>
      </c>
    </row>
    <row r="17" s="402" customFormat="1" ht="20.1" customHeight="1" collapsed="1" spans="1:9">
      <c r="A17" s="406" t="s">
        <v>128</v>
      </c>
      <c r="B17" s="408">
        <v>12</v>
      </c>
      <c r="C17" s="280">
        <f>分类汇总!C26/10000</f>
        <v>0</v>
      </c>
      <c r="D17" s="280">
        <f>分类汇总!D26/10000</f>
        <v>0</v>
      </c>
      <c r="E17" s="13">
        <f t="shared" si="0"/>
        <v>0</v>
      </c>
      <c r="F17" s="13" t="str">
        <f t="shared" si="1"/>
        <v/>
      </c>
      <c r="I17" s="417"/>
    </row>
    <row r="18" s="402" customFormat="1" ht="20.1" customHeight="1" spans="1:6">
      <c r="A18" s="406" t="s">
        <v>129</v>
      </c>
      <c r="B18" s="408">
        <v>13</v>
      </c>
      <c r="C18" s="280">
        <v>0</v>
      </c>
      <c r="D18" s="280">
        <v>0</v>
      </c>
      <c r="E18" s="13">
        <v>0</v>
      </c>
      <c r="F18" s="13" t="str">
        <f t="shared" si="1"/>
        <v/>
      </c>
    </row>
    <row r="19" s="402" customFormat="1" ht="20.1" customHeight="1" spans="1:6">
      <c r="A19" s="406" t="s">
        <v>130</v>
      </c>
      <c r="B19" s="408">
        <v>14</v>
      </c>
      <c r="C19" s="280">
        <f>分类汇总!C28/10000</f>
        <v>0</v>
      </c>
      <c r="D19" s="280">
        <f>分类汇总!D28/10000</f>
        <v>0</v>
      </c>
      <c r="E19" s="13">
        <f t="shared" si="0"/>
        <v>0</v>
      </c>
      <c r="F19" s="13" t="str">
        <f t="shared" si="1"/>
        <v/>
      </c>
    </row>
    <row r="20" s="402" customFormat="1" ht="20.1" customHeight="1" spans="1:6">
      <c r="A20" s="406" t="s">
        <v>131</v>
      </c>
      <c r="B20" s="408">
        <v>15</v>
      </c>
      <c r="C20" s="280">
        <f>分类汇总!C29/10000</f>
        <v>0</v>
      </c>
      <c r="D20" s="280">
        <f>分类汇总!D29/10000</f>
        <v>0</v>
      </c>
      <c r="E20" s="13">
        <f t="shared" si="0"/>
        <v>0</v>
      </c>
      <c r="F20" s="13" t="str">
        <f t="shared" si="1"/>
        <v/>
      </c>
    </row>
    <row r="21" s="402" customFormat="1" ht="20.1" customHeight="1" spans="1:6">
      <c r="A21" s="406" t="s">
        <v>132</v>
      </c>
      <c r="B21" s="408">
        <v>16</v>
      </c>
      <c r="C21" s="280">
        <f>分类汇总!C30/10000</f>
        <v>0</v>
      </c>
      <c r="D21" s="280">
        <f>分类汇总!D30/10000</f>
        <v>0</v>
      </c>
      <c r="E21" s="15">
        <f t="shared" si="0"/>
        <v>0</v>
      </c>
      <c r="F21" s="13" t="str">
        <f t="shared" si="1"/>
        <v/>
      </c>
    </row>
    <row r="22" ht="20.1" customHeight="1" spans="1:6">
      <c r="A22" s="406" t="s">
        <v>133</v>
      </c>
      <c r="B22" s="408">
        <v>17</v>
      </c>
      <c r="C22" s="280">
        <f>分类汇总!C31/10000</f>
        <v>0</v>
      </c>
      <c r="D22" s="280">
        <f>分类汇总!D31/10000</f>
        <v>0</v>
      </c>
      <c r="E22" s="13">
        <f t="shared" si="0"/>
        <v>0</v>
      </c>
      <c r="F22" s="13" t="str">
        <f t="shared" si="1"/>
        <v/>
      </c>
    </row>
    <row r="23" ht="20.1" customHeight="1" spans="1:6">
      <c r="A23" s="406" t="s">
        <v>134</v>
      </c>
      <c r="B23" s="408">
        <v>18</v>
      </c>
      <c r="C23" s="280">
        <f>无形资产汇总!C5/10000</f>
        <v>0</v>
      </c>
      <c r="D23" s="280">
        <f>无形资产汇总!D5/10000</f>
        <v>0</v>
      </c>
      <c r="E23" s="13">
        <f t="shared" si="0"/>
        <v>0</v>
      </c>
      <c r="F23" s="13" t="str">
        <f t="shared" si="1"/>
        <v/>
      </c>
    </row>
    <row r="24" ht="20.1" hidden="1" customHeight="1" outlineLevel="1" spans="1:6">
      <c r="A24" s="406" t="s">
        <v>135</v>
      </c>
      <c r="B24" s="408">
        <v>19</v>
      </c>
      <c r="C24" s="13">
        <f>分类汇总!C32/10000</f>
        <v>0</v>
      </c>
      <c r="D24" s="13">
        <f>分类汇总!D32/10000</f>
        <v>0</v>
      </c>
      <c r="E24" s="13">
        <f t="shared" si="0"/>
        <v>0</v>
      </c>
      <c r="F24" s="13" t="str">
        <f t="shared" si="1"/>
        <v/>
      </c>
    </row>
    <row r="25" ht="20.1" hidden="1" customHeight="1" outlineLevel="1" spans="1:6">
      <c r="A25" s="406" t="s">
        <v>136</v>
      </c>
      <c r="B25" s="408">
        <v>20</v>
      </c>
      <c r="C25" s="13">
        <f>分类汇总!C33/10000</f>
        <v>0</v>
      </c>
      <c r="D25" s="13">
        <f>分类汇总!D33/10000</f>
        <v>0</v>
      </c>
      <c r="E25" s="13">
        <f t="shared" si="0"/>
        <v>0</v>
      </c>
      <c r="F25" s="13" t="str">
        <f t="shared" si="1"/>
        <v/>
      </c>
    </row>
    <row r="26" ht="20.1" hidden="1" customHeight="1" outlineLevel="1" spans="1:6">
      <c r="A26" s="406" t="s">
        <v>137</v>
      </c>
      <c r="B26" s="408">
        <v>21</v>
      </c>
      <c r="C26" s="13">
        <f>分类汇总!C34/10000</f>
        <v>0</v>
      </c>
      <c r="D26" s="13">
        <f>分类汇总!D34/10000</f>
        <v>0</v>
      </c>
      <c r="E26" s="13">
        <f t="shared" si="0"/>
        <v>0</v>
      </c>
      <c r="F26" s="13" t="str">
        <f t="shared" si="1"/>
        <v/>
      </c>
    </row>
    <row r="27" ht="20.1" hidden="1" customHeight="1" outlineLevel="1" spans="1:6">
      <c r="A27" s="406" t="s">
        <v>138</v>
      </c>
      <c r="B27" s="408">
        <v>22</v>
      </c>
      <c r="C27" s="13">
        <f>分类汇总!C35/10000</f>
        <v>0</v>
      </c>
      <c r="D27" s="13">
        <f>分类汇总!D35/10000</f>
        <v>0</v>
      </c>
      <c r="E27" s="13">
        <f t="shared" si="0"/>
        <v>0</v>
      </c>
      <c r="F27" s="13" t="str">
        <f t="shared" si="1"/>
        <v/>
      </c>
    </row>
    <row r="28" ht="20.1" customHeight="1" collapsed="1" spans="1:6">
      <c r="A28" s="406" t="s">
        <v>139</v>
      </c>
      <c r="B28" s="408">
        <v>23</v>
      </c>
      <c r="C28" s="13">
        <f>分类汇总!C36/10000</f>
        <v>0</v>
      </c>
      <c r="D28" s="13">
        <f>分类汇总!D36/10000</f>
        <v>0</v>
      </c>
      <c r="E28" s="13">
        <f t="shared" si="0"/>
        <v>0</v>
      </c>
      <c r="F28" s="13" t="str">
        <f t="shared" si="1"/>
        <v/>
      </c>
    </row>
    <row r="29" s="44" customFormat="1" ht="20.1" customHeight="1" spans="1:6">
      <c r="A29" s="409" t="s">
        <v>101</v>
      </c>
      <c r="B29" s="410">
        <v>24</v>
      </c>
      <c r="C29" s="411">
        <f>SUM(C6,C7)</f>
        <v>209.32</v>
      </c>
      <c r="D29" s="411">
        <f>SUM(D6,D7)</f>
        <v>271.05</v>
      </c>
      <c r="E29" s="411">
        <f>SUM(E6,E7)</f>
        <v>61.73</v>
      </c>
      <c r="F29" s="411">
        <f>F7</f>
        <v>29.49</v>
      </c>
    </row>
    <row r="30" ht="20.1" customHeight="1" spans="1:6">
      <c r="A30" s="412" t="s">
        <v>140</v>
      </c>
      <c r="B30" s="407">
        <v>25</v>
      </c>
      <c r="C30" s="13">
        <f>分类汇总!C39/10000</f>
        <v>0</v>
      </c>
      <c r="D30" s="13">
        <f>分类汇总!D39/10000</f>
        <v>0</v>
      </c>
      <c r="E30" s="13">
        <f>D30-C30</f>
        <v>0</v>
      </c>
      <c r="F30" s="13" t="str">
        <f t="shared" si="1"/>
        <v/>
      </c>
    </row>
    <row r="31" ht="19.5" customHeight="1" spans="1:6">
      <c r="A31" s="412" t="s">
        <v>141</v>
      </c>
      <c r="B31" s="407">
        <v>26</v>
      </c>
      <c r="C31" s="13">
        <f>分类汇总!C53/10000</f>
        <v>0</v>
      </c>
      <c r="D31" s="13">
        <f>分类汇总!D53/10000</f>
        <v>0</v>
      </c>
      <c r="E31" s="13">
        <f>D31-C31</f>
        <v>0</v>
      </c>
      <c r="F31" s="13" t="str">
        <f t="shared" si="1"/>
        <v/>
      </c>
    </row>
    <row r="32" s="44" customFormat="1" ht="19.5" customHeight="1" spans="1:6">
      <c r="A32" s="409" t="s">
        <v>142</v>
      </c>
      <c r="B32" s="413">
        <v>27</v>
      </c>
      <c r="C32" s="411">
        <f>SUM(C30:C31)</f>
        <v>0</v>
      </c>
      <c r="D32" s="411">
        <f>SUM(D30:D31)</f>
        <v>0</v>
      </c>
      <c r="E32" s="411">
        <f>SUM(E30:E31)</f>
        <v>0</v>
      </c>
      <c r="F32" s="411" t="str">
        <f t="shared" si="1"/>
        <v/>
      </c>
    </row>
    <row r="33" s="44" customFormat="1" ht="19.5" customHeight="1" spans="1:6">
      <c r="A33" s="409" t="s">
        <v>143</v>
      </c>
      <c r="B33" s="410">
        <v>28</v>
      </c>
      <c r="C33" s="411">
        <f>C29-C32</f>
        <v>209.32</v>
      </c>
      <c r="D33" s="411">
        <f>D29-D32</f>
        <v>271.05</v>
      </c>
      <c r="E33" s="411">
        <f>E29-E32</f>
        <v>61.73</v>
      </c>
      <c r="F33" s="411">
        <f>F29</f>
        <v>29.49</v>
      </c>
    </row>
    <row r="34" ht="26.25" customHeight="1" spans="2:6">
      <c r="B34" s="414"/>
      <c r="C34" s="415"/>
      <c r="D34" s="416"/>
      <c r="F34" s="415"/>
    </row>
    <row r="35" ht="19.5" customHeight="1" spans="2:4">
      <c r="B35" s="414"/>
      <c r="C35" s="415"/>
      <c r="D35" s="416"/>
    </row>
    <row r="36" ht="20.1" customHeight="1" spans="4:4">
      <c r="D36" s="19"/>
    </row>
  </sheetData>
  <sheetProtection formatColumns="0"/>
  <mergeCells count="3">
    <mergeCell ref="A1:F1"/>
    <mergeCell ref="A2:F2"/>
    <mergeCell ref="A4:B5"/>
  </mergeCells>
  <hyperlinks>
    <hyperlink ref="A14" location="固定资产汇总!B7" display="   其中：建  筑  物"/>
    <hyperlink ref="A15" location="固定资产汇总!B11" display="                设        备"/>
    <hyperlink ref="A16" location="固定资产汇总!B15" display="                土        地"/>
    <hyperlink ref="A8" location="分类汇总!B20" display="其中：可供出售金融资产"/>
    <hyperlink ref="A13" location="分类汇总!B25" display="      固定资产"/>
    <hyperlink ref="A22" location="分类汇总!B31" display="      无形资产"/>
    <hyperlink ref="A28" location="分类汇总!B34" display="      其他非流动资产"/>
    <hyperlink ref="A29" location="分类汇总!B38" display="资产总计"/>
    <hyperlink ref="A30" location="分类汇总!B39" display="流动负债"/>
    <hyperlink ref="A31" location="分类汇总!B53" display="非流动负债"/>
    <hyperlink ref="A32" location="分类汇总!B62" display="负债总计"/>
    <hyperlink ref="A33" location="分类汇总!B64" display="净 资 产（所有者权益）"/>
    <hyperlink ref="A23" location="无形资产汇总!B6" display="      其中：土地使用权"/>
    <hyperlink ref="A6" location="分类汇总!B6" display="流动资产"/>
  </hyperlinks>
  <printOptions horizontalCentered="1"/>
  <pageMargins left="0.62992125984252" right="0.62992125984252" top="0.708661417322835" bottom="0.590551181102362" header="1.02362204724409" footer="0.511811023622047"/>
  <pageSetup paperSize="9" scale="83" fitToHeight="0" orientation="landscape" horizontalDpi="300" verticalDpi="300"/>
  <headerFooter scaleWithDoc="0">
    <oddFooter>&amp;C&amp;"宋体,常规"&amp;10第 &amp;P 页，共 &amp;N 页&amp;R&amp;"宋体,常规"&amp;10评估机构：中环松德（北京）资产评估有限公司</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view="pageBreakPreview" zoomScaleNormal="100" workbookViewId="0">
      <selection activeCell="D19" sqref="D19"/>
    </sheetView>
  </sheetViews>
  <sheetFormatPr defaultColWidth="8.875" defaultRowHeight="13"/>
  <cols>
    <col min="1" max="1" width="4" style="23" customWidth="1"/>
    <col min="2" max="2" width="31.5" style="23" customWidth="1"/>
    <col min="3" max="3" width="12.5" style="23" customWidth="1"/>
    <col min="4" max="4" width="13.5" style="23" customWidth="1"/>
    <col min="5" max="5" width="8.375" style="23" customWidth="1"/>
    <col min="6" max="7" width="13.375" style="23" customWidth="1"/>
    <col min="8" max="8" width="16" style="23" customWidth="1"/>
    <col min="9" max="9" width="6.375" style="23" customWidth="1"/>
    <col min="10" max="10" width="19" style="23" customWidth="1"/>
    <col min="11" max="11" width="8.875" style="23"/>
    <col min="12" max="12" width="30" style="23" customWidth="1"/>
    <col min="13" max="16384" width="8.875" style="23"/>
  </cols>
  <sheetData>
    <row r="1" ht="27" customHeight="1" spans="1:10">
      <c r="A1" s="57" t="s">
        <v>308</v>
      </c>
      <c r="B1" s="57"/>
      <c r="C1" s="57"/>
      <c r="D1" s="57"/>
      <c r="E1" s="57"/>
      <c r="F1" s="57"/>
      <c r="G1" s="57"/>
      <c r="H1" s="57"/>
      <c r="I1" s="57"/>
      <c r="J1" s="57"/>
    </row>
    <row r="2" ht="18.75" customHeight="1" spans="1:10">
      <c r="A2" s="55" t="str">
        <f>开发产品!A2</f>
        <v>评估基准日：2023年7月31日</v>
      </c>
      <c r="B2" s="55"/>
      <c r="C2" s="55"/>
      <c r="D2" s="55"/>
      <c r="E2" s="55"/>
      <c r="F2" s="55"/>
      <c r="G2" s="55"/>
      <c r="H2" s="55"/>
      <c r="I2" s="55"/>
      <c r="J2" s="55"/>
    </row>
    <row r="3" spans="1:10">
      <c r="A3" s="23" t="str">
        <f>开发产品!A3</f>
        <v>被评估单位：北京北一中型数控机床有限责任公司</v>
      </c>
      <c r="J3" s="58" t="s">
        <v>295</v>
      </c>
    </row>
    <row r="4" s="56" customFormat="1" spans="1:10">
      <c r="A4" s="27" t="s">
        <v>21</v>
      </c>
      <c r="B4" s="27" t="s">
        <v>241</v>
      </c>
      <c r="C4" s="27" t="s">
        <v>225</v>
      </c>
      <c r="D4" s="27" t="s">
        <v>226</v>
      </c>
      <c r="E4" s="27" t="s">
        <v>227</v>
      </c>
      <c r="F4" s="27" t="s">
        <v>109</v>
      </c>
      <c r="G4" s="27" t="s">
        <v>110</v>
      </c>
      <c r="H4" s="27" t="s">
        <v>147</v>
      </c>
      <c r="I4" s="27" t="s">
        <v>24</v>
      </c>
      <c r="J4" s="63" t="s">
        <v>309</v>
      </c>
    </row>
    <row r="5" s="56" customFormat="1" spans="1:10">
      <c r="A5" s="60"/>
      <c r="B5" s="31"/>
      <c r="C5" s="31"/>
      <c r="D5" s="61"/>
      <c r="E5" s="62"/>
      <c r="F5" s="63"/>
      <c r="G5" s="31"/>
      <c r="H5" s="281"/>
      <c r="I5" s="63"/>
      <c r="J5" s="63"/>
    </row>
    <row r="6" s="56" customFormat="1" spans="1:10">
      <c r="A6" s="60"/>
      <c r="B6" s="31"/>
      <c r="C6" s="31"/>
      <c r="D6" s="61"/>
      <c r="E6" s="62"/>
      <c r="F6" s="63"/>
      <c r="G6" s="31"/>
      <c r="H6" s="281"/>
      <c r="I6" s="63"/>
      <c r="J6" s="63"/>
    </row>
    <row r="7" s="56" customFormat="1" spans="1:10">
      <c r="A7" s="60"/>
      <c r="B7" s="31"/>
      <c r="C7" s="31"/>
      <c r="D7" s="61"/>
      <c r="E7" s="62"/>
      <c r="F7" s="63"/>
      <c r="G7" s="31"/>
      <c r="H7" s="281"/>
      <c r="I7" s="63"/>
      <c r="J7" s="63"/>
    </row>
    <row r="8" s="56" customFormat="1" spans="1:10">
      <c r="A8" s="60"/>
      <c r="B8" s="31"/>
      <c r="C8" s="31"/>
      <c r="D8" s="61"/>
      <c r="E8" s="62"/>
      <c r="F8" s="63"/>
      <c r="G8" s="31"/>
      <c r="H8" s="281"/>
      <c r="I8" s="63"/>
      <c r="J8" s="63"/>
    </row>
    <row r="9" s="56" customFormat="1" spans="1:10">
      <c r="A9" s="60"/>
      <c r="B9" s="31"/>
      <c r="C9" s="31"/>
      <c r="D9" s="61"/>
      <c r="E9" s="62"/>
      <c r="F9" s="63"/>
      <c r="G9" s="31"/>
      <c r="H9" s="281"/>
      <c r="I9" s="63"/>
      <c r="J9" s="63"/>
    </row>
    <row r="10" s="56" customFormat="1" spans="1:10">
      <c r="A10" s="60"/>
      <c r="B10" s="31"/>
      <c r="C10" s="31"/>
      <c r="D10" s="61"/>
      <c r="E10" s="62"/>
      <c r="F10" s="63"/>
      <c r="G10" s="31"/>
      <c r="H10" s="281"/>
      <c r="I10" s="63"/>
      <c r="J10" s="63"/>
    </row>
    <row r="11" s="56" customFormat="1" spans="1:10">
      <c r="A11" s="60"/>
      <c r="B11" s="31"/>
      <c r="C11" s="31"/>
      <c r="D11" s="61"/>
      <c r="E11" s="62"/>
      <c r="F11" s="63"/>
      <c r="G11" s="31"/>
      <c r="H11" s="281"/>
      <c r="I11" s="63"/>
      <c r="J11" s="63"/>
    </row>
    <row r="12" s="56" customFormat="1" spans="1:10">
      <c r="A12" s="60"/>
      <c r="B12" s="31"/>
      <c r="C12" s="31"/>
      <c r="D12" s="61"/>
      <c r="E12" s="62"/>
      <c r="F12" s="63"/>
      <c r="G12" s="31"/>
      <c r="H12" s="281"/>
      <c r="I12" s="63"/>
      <c r="J12" s="63"/>
    </row>
    <row r="13" s="56" customFormat="1" spans="1:10">
      <c r="A13" s="60"/>
      <c r="B13" s="31"/>
      <c r="C13" s="31"/>
      <c r="D13" s="61"/>
      <c r="E13" s="62"/>
      <c r="F13" s="63"/>
      <c r="G13" s="31"/>
      <c r="H13" s="281"/>
      <c r="I13" s="63"/>
      <c r="J13" s="63"/>
    </row>
    <row r="14" s="56" customFormat="1" spans="1:10">
      <c r="A14" s="60"/>
      <c r="B14" s="31"/>
      <c r="C14" s="31"/>
      <c r="D14" s="61"/>
      <c r="E14" s="62"/>
      <c r="F14" s="63"/>
      <c r="G14" s="31"/>
      <c r="H14" s="281"/>
      <c r="I14" s="63"/>
      <c r="J14" s="63"/>
    </row>
    <row r="15" s="56" customFormat="1" spans="1:10">
      <c r="A15" s="60"/>
      <c r="B15" s="31"/>
      <c r="C15" s="31"/>
      <c r="D15" s="61"/>
      <c r="E15" s="62"/>
      <c r="F15" s="63"/>
      <c r="G15" s="31"/>
      <c r="H15" s="281"/>
      <c r="I15" s="63"/>
      <c r="J15" s="63"/>
    </row>
    <row r="16" s="56" customFormat="1" spans="1:10">
      <c r="A16" s="60"/>
      <c r="B16" s="31"/>
      <c r="C16" s="31"/>
      <c r="D16" s="61"/>
      <c r="E16" s="62"/>
      <c r="F16" s="63"/>
      <c r="G16" s="31"/>
      <c r="H16" s="281"/>
      <c r="I16" s="63"/>
      <c r="J16" s="63"/>
    </row>
    <row r="17" s="56" customFormat="1" spans="1:10">
      <c r="A17" s="31"/>
      <c r="B17" s="63" t="s">
        <v>239</v>
      </c>
      <c r="C17" s="31"/>
      <c r="D17" s="31"/>
      <c r="E17" s="31"/>
      <c r="F17" s="31"/>
      <c r="G17" s="31"/>
      <c r="H17" s="281">
        <v>0</v>
      </c>
      <c r="I17" s="31"/>
      <c r="J17" s="31"/>
    </row>
    <row r="18" spans="1:1">
      <c r="A18" s="64" t="str">
        <f>开发产品!A20</f>
        <v>被评估单位填表人：</v>
      </c>
    </row>
    <row r="19" spans="1:1">
      <c r="A19" s="64" t="str">
        <f>开发产品!A21</f>
        <v>填表日期：2023年9月1日</v>
      </c>
    </row>
  </sheetData>
  <mergeCells count="2">
    <mergeCell ref="A1:J1"/>
    <mergeCell ref="A2:J2"/>
  </mergeCells>
  <printOptions horizontalCentered="1"/>
  <pageMargins left="0.62992125984252" right="0.62992125984252" top="0.708661417322835" bottom="0.590551181102362" header="1.02362204724409" footer="0.511811023622047"/>
  <pageSetup paperSize="9" scale="90" fitToHeight="0" orientation="landscape" horizontalDpi="1200" verticalDpi="1200"/>
  <headerFooter scaleWithDoc="0">
    <oddFooter>&amp;C&amp;"宋体,常规"&amp;10第 &amp;P 页，共 &amp;N 页&amp;R&amp;"宋体,常规"&amp;10评估机构：中环松德（北京）资产评估有限公司</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9"/>
  <sheetViews>
    <sheetView view="pageBreakPreview" zoomScaleNormal="100" workbookViewId="0">
      <selection activeCell="D19" sqref="D19"/>
    </sheetView>
  </sheetViews>
  <sheetFormatPr defaultColWidth="8.875" defaultRowHeight="13"/>
  <cols>
    <col min="1" max="1" width="4" style="23" customWidth="1"/>
    <col min="2" max="2" width="27.5" style="23" customWidth="1"/>
    <col min="3" max="3" width="10.5" style="23" customWidth="1"/>
    <col min="4" max="4" width="11.5" style="23" customWidth="1"/>
    <col min="5" max="6" width="14" style="23" customWidth="1"/>
    <col min="7" max="7" width="16" style="23" customWidth="1"/>
    <col min="8" max="8" width="14.5" style="23" customWidth="1"/>
    <col min="9" max="9" width="15.375" style="23" customWidth="1"/>
    <col min="10" max="10" width="8.875" style="23"/>
    <col min="11" max="11" width="30" style="23" customWidth="1"/>
    <col min="12" max="16384" width="8.875" style="23"/>
  </cols>
  <sheetData>
    <row r="1" ht="33" customHeight="1" spans="1:9">
      <c r="A1" s="57" t="s">
        <v>310</v>
      </c>
      <c r="B1" s="57"/>
      <c r="C1" s="57"/>
      <c r="D1" s="57"/>
      <c r="E1" s="57"/>
      <c r="F1" s="57"/>
      <c r="G1" s="57"/>
      <c r="H1" s="57"/>
      <c r="I1" s="57"/>
    </row>
    <row r="2" ht="18.75" customHeight="1" spans="1:9">
      <c r="A2" s="55" t="str">
        <f>合同资产!A2</f>
        <v>评估基准日：2023年7月31日</v>
      </c>
      <c r="B2" s="55"/>
      <c r="C2" s="55"/>
      <c r="D2" s="55"/>
      <c r="E2" s="55"/>
      <c r="F2" s="55"/>
      <c r="G2" s="55"/>
      <c r="H2" s="55"/>
      <c r="I2" s="55"/>
    </row>
    <row r="3" spans="1:9">
      <c r="A3" s="23" t="str">
        <f>合同资产!A3</f>
        <v>被评估单位：北京北一中型数控机床有限责任公司</v>
      </c>
      <c r="I3" s="64" t="s">
        <v>295</v>
      </c>
    </row>
    <row r="4" s="56" customFormat="1" spans="1:9">
      <c r="A4" s="27" t="s">
        <v>21</v>
      </c>
      <c r="B4" s="27" t="s">
        <v>224</v>
      </c>
      <c r="C4" s="27" t="s">
        <v>225</v>
      </c>
      <c r="D4" s="27" t="s">
        <v>226</v>
      </c>
      <c r="E4" s="27" t="s">
        <v>109</v>
      </c>
      <c r="F4" s="27" t="s">
        <v>110</v>
      </c>
      <c r="G4" s="27" t="s">
        <v>147</v>
      </c>
      <c r="H4" s="27" t="s">
        <v>309</v>
      </c>
      <c r="I4" s="63" t="s">
        <v>24</v>
      </c>
    </row>
    <row r="5" s="56" customFormat="1" spans="1:9">
      <c r="A5" s="60"/>
      <c r="B5" s="31"/>
      <c r="C5" s="31"/>
      <c r="D5" s="61"/>
      <c r="E5" s="63"/>
      <c r="F5" s="31"/>
      <c r="G5" s="281"/>
      <c r="H5" s="63"/>
      <c r="I5" s="63"/>
    </row>
    <row r="6" s="56" customFormat="1" spans="1:9">
      <c r="A6" s="60"/>
      <c r="B6" s="31"/>
      <c r="C6" s="31"/>
      <c r="D6" s="61"/>
      <c r="E6" s="63"/>
      <c r="F6" s="31"/>
      <c r="G6" s="281"/>
      <c r="H6" s="63"/>
      <c r="I6" s="63"/>
    </row>
    <row r="7" s="56" customFormat="1" spans="1:9">
      <c r="A7" s="60"/>
      <c r="B7" s="31"/>
      <c r="C7" s="31"/>
      <c r="D7" s="61"/>
      <c r="E7" s="63"/>
      <c r="F7" s="31"/>
      <c r="G7" s="281"/>
      <c r="H7" s="63"/>
      <c r="I7" s="63"/>
    </row>
    <row r="8" s="56" customFormat="1" spans="1:9">
      <c r="A8" s="60"/>
      <c r="B8" s="31"/>
      <c r="C8" s="31"/>
      <c r="D8" s="61"/>
      <c r="E8" s="63"/>
      <c r="F8" s="31"/>
      <c r="G8" s="281"/>
      <c r="H8" s="63"/>
      <c r="I8" s="63"/>
    </row>
    <row r="9" s="56" customFormat="1" spans="1:9">
      <c r="A9" s="60"/>
      <c r="B9" s="31"/>
      <c r="C9" s="31"/>
      <c r="D9" s="61"/>
      <c r="E9" s="63"/>
      <c r="F9" s="31"/>
      <c r="G9" s="281"/>
      <c r="H9" s="63"/>
      <c r="I9" s="63"/>
    </row>
    <row r="10" s="56" customFormat="1" spans="1:9">
      <c r="A10" s="60"/>
      <c r="B10" s="31"/>
      <c r="C10" s="31"/>
      <c r="D10" s="61"/>
      <c r="E10" s="63"/>
      <c r="F10" s="31"/>
      <c r="G10" s="281"/>
      <c r="H10" s="63"/>
      <c r="I10" s="63"/>
    </row>
    <row r="11" s="56" customFormat="1" spans="1:9">
      <c r="A11" s="60"/>
      <c r="B11" s="31"/>
      <c r="C11" s="31"/>
      <c r="D11" s="61"/>
      <c r="E11" s="63"/>
      <c r="F11" s="31"/>
      <c r="G11" s="281"/>
      <c r="H11" s="63"/>
      <c r="I11" s="63"/>
    </row>
    <row r="12" s="56" customFormat="1" spans="1:9">
      <c r="A12" s="60"/>
      <c r="B12" s="31"/>
      <c r="C12" s="31"/>
      <c r="D12" s="61"/>
      <c r="E12" s="63"/>
      <c r="F12" s="31"/>
      <c r="G12" s="281"/>
      <c r="H12" s="63"/>
      <c r="I12" s="63"/>
    </row>
    <row r="13" s="56" customFormat="1" spans="1:9">
      <c r="A13" s="60"/>
      <c r="B13" s="31"/>
      <c r="C13" s="31"/>
      <c r="D13" s="61"/>
      <c r="E13" s="63"/>
      <c r="F13" s="31"/>
      <c r="G13" s="281"/>
      <c r="H13" s="63"/>
      <c r="I13" s="63"/>
    </row>
    <row r="14" s="56" customFormat="1" spans="1:9">
      <c r="A14" s="60"/>
      <c r="B14" s="31"/>
      <c r="C14" s="31"/>
      <c r="D14" s="61"/>
      <c r="E14" s="63"/>
      <c r="F14" s="31"/>
      <c r="G14" s="281"/>
      <c r="H14" s="63"/>
      <c r="I14" s="63"/>
    </row>
    <row r="15" s="56" customFormat="1" spans="1:9">
      <c r="A15" s="60"/>
      <c r="B15" s="31"/>
      <c r="C15" s="31"/>
      <c r="D15" s="61"/>
      <c r="E15" s="63"/>
      <c r="F15" s="31"/>
      <c r="G15" s="281"/>
      <c r="H15" s="63"/>
      <c r="I15" s="63"/>
    </row>
    <row r="16" s="56" customFormat="1" spans="1:9">
      <c r="A16" s="60"/>
      <c r="B16" s="31"/>
      <c r="C16" s="31"/>
      <c r="D16" s="61"/>
      <c r="E16" s="63"/>
      <c r="F16" s="31"/>
      <c r="G16" s="281"/>
      <c r="H16" s="63"/>
      <c r="I16" s="63"/>
    </row>
    <row r="17" s="56" customFormat="1" spans="1:9">
      <c r="A17" s="31"/>
      <c r="B17" s="63" t="s">
        <v>239</v>
      </c>
      <c r="C17" s="31"/>
      <c r="D17" s="31"/>
      <c r="E17" s="31"/>
      <c r="F17" s="31"/>
      <c r="G17" s="281">
        <v>0</v>
      </c>
      <c r="H17" s="31"/>
      <c r="I17" s="31"/>
    </row>
    <row r="18" spans="1:1">
      <c r="A18" s="64" t="str">
        <f>合同资产!A18</f>
        <v>被评估单位填表人：</v>
      </c>
    </row>
    <row r="19" spans="1:1">
      <c r="A19" s="64" t="str">
        <f>合同资产!A19</f>
        <v>填表日期：2023年9月1日</v>
      </c>
    </row>
  </sheetData>
  <mergeCells count="2">
    <mergeCell ref="A1:I1"/>
    <mergeCell ref="A2:I2"/>
  </mergeCells>
  <printOptions horizontalCentered="1"/>
  <pageMargins left="0.62992125984252" right="0.62992125984252" top="0.708661417322835" bottom="0.590551181102362" header="1.02362204724409" footer="0.511811023622047"/>
  <pageSetup paperSize="9" scale="98" fitToHeight="0" orientation="landscape" horizontalDpi="1200" verticalDpi="1200"/>
  <headerFooter scaleWithDoc="0">
    <oddFooter>&amp;C&amp;"宋体,常规"&amp;10第 &amp;P 页，共 &amp;N 页&amp;R&amp;"宋体,常规"&amp;10评估机构：中环松德（北京）资产评估有限公司</oddFooter>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3"/>
  <sheetViews>
    <sheetView view="pageBreakPreview" zoomScaleNormal="100" workbookViewId="0">
      <selection activeCell="D19" sqref="D19"/>
    </sheetView>
  </sheetViews>
  <sheetFormatPr defaultColWidth="9" defaultRowHeight="15.75" customHeight="1"/>
  <cols>
    <col min="1" max="1" width="4.625" style="4" customWidth="1"/>
    <col min="2" max="2" width="21.375" style="4" customWidth="1"/>
    <col min="3" max="3" width="11.125" style="4" customWidth="1"/>
    <col min="4" max="4" width="18.125" style="4" customWidth="1"/>
    <col min="5" max="5" width="16.375" style="4" customWidth="1"/>
    <col min="6" max="6" width="15.125" style="4" customWidth="1"/>
    <col min="7" max="7" width="11" style="4" customWidth="1"/>
    <col min="8" max="8" width="21.625" style="4" customWidth="1"/>
    <col min="9" max="16384" width="9" style="4"/>
  </cols>
  <sheetData>
    <row r="1" s="1" customFormat="1" ht="24.95" customHeight="1" spans="1:8">
      <c r="A1" s="5" t="s">
        <v>311</v>
      </c>
      <c r="B1" s="5"/>
      <c r="C1" s="5"/>
      <c r="D1" s="5"/>
      <c r="E1" s="5"/>
      <c r="F1" s="5"/>
      <c r="G1" s="5"/>
      <c r="H1" s="5"/>
    </row>
    <row r="2" s="2" customFormat="1" ht="20.1" customHeight="1" spans="1:8">
      <c r="A2" s="6" t="str">
        <f>CONCATENATE(封面!B5,封面!D5,封面!E5,封面!F5,封面!G5,封面!H5,封面!I5)</f>
        <v>评估基准日：2023年7月31日</v>
      </c>
      <c r="B2" s="6"/>
      <c r="C2" s="6"/>
      <c r="D2" s="6"/>
      <c r="E2" s="6"/>
      <c r="F2" s="7"/>
      <c r="G2" s="7"/>
      <c r="H2" s="7"/>
    </row>
    <row r="3" s="2" customFormat="1" ht="20.1" customHeight="1" spans="1:8">
      <c r="A3" s="8" t="str">
        <f>封面!B4&amp;封面!D4</f>
        <v>被评估单位：北京北一中型数控机床有限责任公司</v>
      </c>
      <c r="H3" s="9" t="s">
        <v>19</v>
      </c>
    </row>
    <row r="4" s="3" customFormat="1" ht="24.95" customHeight="1" spans="1:8">
      <c r="A4" s="10" t="s">
        <v>21</v>
      </c>
      <c r="B4" s="10" t="s">
        <v>312</v>
      </c>
      <c r="C4" s="10" t="s">
        <v>226</v>
      </c>
      <c r="D4" s="10" t="s">
        <v>313</v>
      </c>
      <c r="E4" s="10" t="s">
        <v>109</v>
      </c>
      <c r="F4" s="10" t="s">
        <v>110</v>
      </c>
      <c r="G4" s="10" t="s">
        <v>147</v>
      </c>
      <c r="H4" s="10" t="s">
        <v>24</v>
      </c>
    </row>
    <row r="5" s="2" customFormat="1" ht="20.1" customHeight="1" spans="1:8">
      <c r="A5" s="10"/>
      <c r="B5" s="11"/>
      <c r="C5" s="10"/>
      <c r="D5" s="10"/>
      <c r="E5" s="13"/>
      <c r="F5" s="13"/>
      <c r="G5" s="13" t="str">
        <f>IF(E5=0,"",(F5-E5)/E5*100)</f>
        <v/>
      </c>
      <c r="H5" s="14"/>
    </row>
    <row r="6" s="2" customFormat="1" ht="20.1" customHeight="1" spans="1:8">
      <c r="A6" s="14"/>
      <c r="B6" s="11"/>
      <c r="C6" s="12"/>
      <c r="D6" s="12"/>
      <c r="E6" s="13"/>
      <c r="F6" s="13"/>
      <c r="G6" s="13" t="str">
        <f t="shared" ref="G6:G21" si="0">IF(E6=0,"",(F6-E6)/E6*100)</f>
        <v/>
      </c>
      <c r="H6" s="14"/>
    </row>
    <row r="7" s="2" customFormat="1" ht="20.1" customHeight="1" spans="1:8">
      <c r="A7" s="14"/>
      <c r="B7" s="11"/>
      <c r="C7" s="12"/>
      <c r="D7" s="12"/>
      <c r="E7" s="13"/>
      <c r="F7" s="13"/>
      <c r="G7" s="13" t="str">
        <f t="shared" si="0"/>
        <v/>
      </c>
      <c r="H7" s="14"/>
    </row>
    <row r="8" s="2" customFormat="1" ht="20.1" customHeight="1" spans="1:8">
      <c r="A8" s="14"/>
      <c r="B8" s="11"/>
      <c r="C8" s="12"/>
      <c r="D8" s="12"/>
      <c r="E8" s="13"/>
      <c r="F8" s="13"/>
      <c r="G8" s="13" t="str">
        <f t="shared" si="0"/>
        <v/>
      </c>
      <c r="H8" s="14"/>
    </row>
    <row r="9" s="2" customFormat="1" ht="20.1" customHeight="1" spans="1:8">
      <c r="A9" s="14"/>
      <c r="B9" s="11"/>
      <c r="C9" s="12"/>
      <c r="D9" s="12"/>
      <c r="E9" s="13"/>
      <c r="F9" s="13"/>
      <c r="G9" s="13" t="str">
        <f t="shared" si="0"/>
        <v/>
      </c>
      <c r="H9" s="14"/>
    </row>
    <row r="10" s="2" customFormat="1" ht="20.1" customHeight="1" spans="1:8">
      <c r="A10" s="14"/>
      <c r="B10" s="11"/>
      <c r="C10" s="12"/>
      <c r="D10" s="12"/>
      <c r="E10" s="13"/>
      <c r="F10" s="13"/>
      <c r="G10" s="13" t="str">
        <f t="shared" si="0"/>
        <v/>
      </c>
      <c r="H10" s="14"/>
    </row>
    <row r="11" s="2" customFormat="1" ht="20.1" customHeight="1" spans="1:8">
      <c r="A11" s="14"/>
      <c r="B11" s="11"/>
      <c r="C11" s="12"/>
      <c r="D11" s="12"/>
      <c r="E11" s="13"/>
      <c r="F11" s="13"/>
      <c r="G11" s="13" t="str">
        <f t="shared" si="0"/>
        <v/>
      </c>
      <c r="H11" s="14"/>
    </row>
    <row r="12" s="2" customFormat="1" ht="20.1" customHeight="1" spans="1:8">
      <c r="A12" s="14"/>
      <c r="B12" s="11"/>
      <c r="C12" s="12"/>
      <c r="D12" s="12"/>
      <c r="E12" s="13"/>
      <c r="F12" s="13"/>
      <c r="G12" s="13" t="str">
        <f t="shared" si="0"/>
        <v/>
      </c>
      <c r="H12" s="14"/>
    </row>
    <row r="13" s="2" customFormat="1" ht="20.1" customHeight="1" spans="1:8">
      <c r="A13" s="14"/>
      <c r="B13" s="11"/>
      <c r="C13" s="12"/>
      <c r="D13" s="12"/>
      <c r="E13" s="13"/>
      <c r="F13" s="13"/>
      <c r="G13" s="13" t="str">
        <f t="shared" si="0"/>
        <v/>
      </c>
      <c r="H13" s="14"/>
    </row>
    <row r="14" s="2" customFormat="1" ht="20.1" customHeight="1" spans="1:8">
      <c r="A14" s="14"/>
      <c r="B14" s="11"/>
      <c r="C14" s="12"/>
      <c r="D14" s="12"/>
      <c r="E14" s="13"/>
      <c r="F14" s="13"/>
      <c r="G14" s="13" t="str">
        <f t="shared" si="0"/>
        <v/>
      </c>
      <c r="H14" s="14"/>
    </row>
    <row r="15" s="2" customFormat="1" ht="20.1" customHeight="1" spans="1:8">
      <c r="A15" s="14"/>
      <c r="B15" s="11"/>
      <c r="C15" s="12"/>
      <c r="D15" s="12"/>
      <c r="E15" s="13"/>
      <c r="F15" s="13"/>
      <c r="G15" s="13" t="str">
        <f t="shared" si="0"/>
        <v/>
      </c>
      <c r="H15" s="14"/>
    </row>
    <row r="16" s="2" customFormat="1" ht="20.1" customHeight="1" spans="1:8">
      <c r="A16" s="14"/>
      <c r="B16" s="11"/>
      <c r="C16" s="12"/>
      <c r="D16" s="12"/>
      <c r="E16" s="13"/>
      <c r="F16" s="13"/>
      <c r="G16" s="13" t="str">
        <f t="shared" si="0"/>
        <v/>
      </c>
      <c r="H16" s="14"/>
    </row>
    <row r="17" s="2" customFormat="1" ht="20.1" customHeight="1" spans="1:9">
      <c r="A17" s="14"/>
      <c r="B17" s="11"/>
      <c r="C17" s="12"/>
      <c r="D17" s="12"/>
      <c r="E17" s="13"/>
      <c r="F17" s="13"/>
      <c r="G17" s="13" t="str">
        <f t="shared" si="0"/>
        <v/>
      </c>
      <c r="H17" s="54"/>
      <c r="I17" s="14"/>
    </row>
    <row r="18" s="2" customFormat="1" ht="20.1" customHeight="1" spans="1:8">
      <c r="A18" s="14"/>
      <c r="B18" s="11"/>
      <c r="C18" s="12"/>
      <c r="D18" s="12"/>
      <c r="E18" s="13"/>
      <c r="F18" s="13"/>
      <c r="G18" s="13" t="str">
        <f t="shared" si="0"/>
        <v/>
      </c>
      <c r="H18" s="14"/>
    </row>
    <row r="19" s="2" customFormat="1" ht="20.1" customHeight="1" spans="1:8">
      <c r="A19" s="14"/>
      <c r="B19" s="11"/>
      <c r="C19" s="12"/>
      <c r="D19" s="12"/>
      <c r="E19" s="13"/>
      <c r="F19" s="13"/>
      <c r="G19" s="13" t="str">
        <f t="shared" si="0"/>
        <v/>
      </c>
      <c r="H19" s="14"/>
    </row>
    <row r="20" s="2" customFormat="1" ht="20.1" customHeight="1" spans="1:8">
      <c r="A20" s="14"/>
      <c r="B20" s="11"/>
      <c r="C20" s="12"/>
      <c r="D20" s="12"/>
      <c r="E20" s="13"/>
      <c r="F20" s="13"/>
      <c r="G20" s="13"/>
      <c r="H20" s="14"/>
    </row>
    <row r="21" s="2" customFormat="1" ht="20.1" customHeight="1" spans="1:8">
      <c r="A21" s="16" t="s">
        <v>222</v>
      </c>
      <c r="B21" s="17"/>
      <c r="C21" s="12"/>
      <c r="D21" s="12"/>
      <c r="E21" s="15">
        <f>SUM(E5:E20)</f>
        <v>0</v>
      </c>
      <c r="F21" s="13">
        <f>SUM(F5:F20)</f>
        <v>0</v>
      </c>
      <c r="G21" s="13" t="str">
        <f t="shared" si="0"/>
        <v/>
      </c>
      <c r="H21" s="14"/>
    </row>
    <row r="22" s="2" customFormat="1" customHeight="1" spans="1:5">
      <c r="A22" s="19" t="str">
        <f>在用周转材料!A24</f>
        <v>被评估单位填表人：</v>
      </c>
      <c r="E22" s="8"/>
    </row>
    <row r="23" s="2" customFormat="1" customHeight="1" spans="1:1">
      <c r="A23" s="19" t="str">
        <f>CONCATENATE(封面!B6,封面!D6,封面!E6,封面!F6,封面!G6,封面!H6,封面!I6)</f>
        <v>填表日期：2023年9月1日</v>
      </c>
    </row>
  </sheetData>
  <mergeCells count="3">
    <mergeCell ref="A1:H1"/>
    <mergeCell ref="A2:H2"/>
    <mergeCell ref="A21:B21"/>
  </mergeCells>
  <printOptions horizontalCentered="1"/>
  <pageMargins left="0.62992125984252" right="0.62992125984252" top="0.708661417322835" bottom="0.590551181102362" header="1.02362204724409" footer="0.511811023622047"/>
  <pageSetup paperSize="9" fitToHeight="0" orientation="landscape" horizontalDpi="300" verticalDpi="300"/>
  <headerFooter scaleWithDoc="0">
    <oddFooter>&amp;C&amp;"宋体,常规"&amp;10第 &amp;P 页，共 &amp;N 页&amp;R&amp;"宋体,常规"&amp;10评估机构：中环松德（北京）资产评估有限公司</oddFooter>
  </headerFooter>
  <legacyDrawing r:id="rId2"/>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3"/>
  <sheetViews>
    <sheetView view="pageBreakPreview" zoomScaleNormal="100" workbookViewId="0">
      <selection activeCell="D19" sqref="D19"/>
    </sheetView>
  </sheetViews>
  <sheetFormatPr defaultColWidth="9" defaultRowHeight="15.75" customHeight="1"/>
  <cols>
    <col min="1" max="1" width="5.5" style="4" customWidth="1"/>
    <col min="2" max="2" width="23.125" style="4" customWidth="1"/>
    <col min="3" max="3" width="13.875" style="4" customWidth="1"/>
    <col min="4" max="4" width="17.625" style="4" customWidth="1"/>
    <col min="5" max="6" width="14.625" style="4" customWidth="1"/>
    <col min="7" max="7" width="9.625" style="4" customWidth="1"/>
    <col min="8" max="8" width="24.625" style="4" customWidth="1"/>
    <col min="9" max="16384" width="9" style="4"/>
  </cols>
  <sheetData>
    <row r="1" s="1" customFormat="1" ht="24.95" customHeight="1" spans="1:8">
      <c r="A1" s="5" t="s">
        <v>314</v>
      </c>
      <c r="B1" s="5"/>
      <c r="C1" s="5"/>
      <c r="D1" s="5"/>
      <c r="E1" s="5"/>
      <c r="F1" s="5"/>
      <c r="G1" s="5"/>
      <c r="H1" s="5"/>
    </row>
    <row r="2" s="2" customFormat="1" ht="20.1" customHeight="1" spans="1:8">
      <c r="A2" s="6" t="str">
        <f>CONCATENATE(封面!B5,封面!D5,封面!E5,封面!F5,封面!G5,封面!H5,封面!I5)</f>
        <v>评估基准日：2023年7月31日</v>
      </c>
      <c r="B2" s="6"/>
      <c r="C2" s="6"/>
      <c r="D2" s="6"/>
      <c r="E2" s="6"/>
      <c r="F2" s="6"/>
      <c r="G2" s="6"/>
      <c r="H2" s="6"/>
    </row>
    <row r="3" s="2" customFormat="1" ht="20.1" customHeight="1" spans="1:8">
      <c r="A3" s="8" t="str">
        <f>封面!B4&amp;封面!D4</f>
        <v>被评估单位：北京北一中型数控机床有限责任公司</v>
      </c>
      <c r="H3" s="9" t="s">
        <v>19</v>
      </c>
    </row>
    <row r="4" s="3" customFormat="1" ht="24.95" customHeight="1" spans="1:8">
      <c r="A4" s="10" t="s">
        <v>21</v>
      </c>
      <c r="B4" s="10" t="s">
        <v>312</v>
      </c>
      <c r="C4" s="10" t="s">
        <v>226</v>
      </c>
      <c r="D4" s="10" t="s">
        <v>313</v>
      </c>
      <c r="E4" s="10" t="s">
        <v>109</v>
      </c>
      <c r="F4" s="10" t="s">
        <v>110</v>
      </c>
      <c r="G4" s="10" t="s">
        <v>147</v>
      </c>
      <c r="H4" s="10" t="s">
        <v>24</v>
      </c>
    </row>
    <row r="5" s="2" customFormat="1" ht="20.1" customHeight="1" spans="1:8">
      <c r="A5" s="10"/>
      <c r="B5" s="11"/>
      <c r="C5" s="11"/>
      <c r="D5" s="11"/>
      <c r="E5" s="13"/>
      <c r="F5" s="13"/>
      <c r="G5" s="13" t="str">
        <f t="shared" ref="G5:G21" si="0">IF(E5=0,"",(F5-E5)/E5*100)</f>
        <v/>
      </c>
      <c r="H5" s="14"/>
    </row>
    <row r="6" s="2" customFormat="1" ht="20.1" customHeight="1" spans="1:8">
      <c r="A6" s="10"/>
      <c r="B6" s="11"/>
      <c r="C6" s="10"/>
      <c r="D6" s="10"/>
      <c r="E6" s="13"/>
      <c r="F6" s="13"/>
      <c r="G6" s="13" t="str">
        <f t="shared" si="0"/>
        <v/>
      </c>
      <c r="H6" s="14"/>
    </row>
    <row r="7" s="2" customFormat="1" ht="20.1" customHeight="1" spans="1:8">
      <c r="A7" s="10"/>
      <c r="B7" s="11"/>
      <c r="C7" s="11"/>
      <c r="D7" s="11"/>
      <c r="E7" s="13"/>
      <c r="F7" s="13"/>
      <c r="G7" s="13" t="str">
        <f t="shared" si="0"/>
        <v/>
      </c>
      <c r="H7" s="14"/>
    </row>
    <row r="8" s="2" customFormat="1" ht="20.1" customHeight="1" spans="1:8">
      <c r="A8" s="10"/>
      <c r="B8" s="11"/>
      <c r="C8" s="11"/>
      <c r="D8" s="11"/>
      <c r="E8" s="13"/>
      <c r="F8" s="13"/>
      <c r="G8" s="13" t="str">
        <f t="shared" si="0"/>
        <v/>
      </c>
      <c r="H8" s="14"/>
    </row>
    <row r="9" s="2" customFormat="1" ht="20.1" customHeight="1" spans="1:8">
      <c r="A9" s="10"/>
      <c r="B9" s="11"/>
      <c r="C9" s="11"/>
      <c r="D9" s="11"/>
      <c r="E9" s="13"/>
      <c r="F9" s="13"/>
      <c r="G9" s="13" t="str">
        <f t="shared" si="0"/>
        <v/>
      </c>
      <c r="H9" s="14"/>
    </row>
    <row r="10" s="2" customFormat="1" ht="20.1" customHeight="1" spans="1:8">
      <c r="A10" s="10"/>
      <c r="B10" s="11"/>
      <c r="C10" s="11"/>
      <c r="D10" s="11"/>
      <c r="E10" s="13"/>
      <c r="F10" s="13"/>
      <c r="G10" s="13" t="str">
        <f t="shared" si="0"/>
        <v/>
      </c>
      <c r="H10" s="14"/>
    </row>
    <row r="11" s="2" customFormat="1" ht="20.1" customHeight="1" spans="1:8">
      <c r="A11" s="10"/>
      <c r="B11" s="11"/>
      <c r="C11" s="11"/>
      <c r="D11" s="11"/>
      <c r="E11" s="13"/>
      <c r="F11" s="13"/>
      <c r="G11" s="13" t="str">
        <f t="shared" si="0"/>
        <v/>
      </c>
      <c r="H11" s="14"/>
    </row>
    <row r="12" s="2" customFormat="1" ht="20.1" customHeight="1" spans="1:8">
      <c r="A12" s="10"/>
      <c r="B12" s="11"/>
      <c r="C12" s="11"/>
      <c r="D12" s="11"/>
      <c r="E12" s="13"/>
      <c r="F12" s="13"/>
      <c r="G12" s="13" t="str">
        <f t="shared" si="0"/>
        <v/>
      </c>
      <c r="H12" s="14"/>
    </row>
    <row r="13" s="2" customFormat="1" ht="20.1" customHeight="1" spans="1:8">
      <c r="A13" s="10"/>
      <c r="B13" s="11"/>
      <c r="C13" s="11"/>
      <c r="D13" s="11"/>
      <c r="E13" s="13"/>
      <c r="F13" s="13"/>
      <c r="G13" s="13" t="str">
        <f t="shared" si="0"/>
        <v/>
      </c>
      <c r="H13" s="14"/>
    </row>
    <row r="14" s="2" customFormat="1" ht="20.1" customHeight="1" spans="1:8">
      <c r="A14" s="10"/>
      <c r="B14" s="11"/>
      <c r="C14" s="11"/>
      <c r="D14" s="11"/>
      <c r="E14" s="13"/>
      <c r="F14" s="13"/>
      <c r="G14" s="13" t="str">
        <f t="shared" si="0"/>
        <v/>
      </c>
      <c r="H14" s="14"/>
    </row>
    <row r="15" s="2" customFormat="1" ht="20.1" customHeight="1" spans="1:8">
      <c r="A15" s="10"/>
      <c r="B15" s="11"/>
      <c r="C15" s="11"/>
      <c r="D15" s="11"/>
      <c r="E15" s="13"/>
      <c r="F15" s="13"/>
      <c r="G15" s="13" t="str">
        <f t="shared" si="0"/>
        <v/>
      </c>
      <c r="H15" s="14"/>
    </row>
    <row r="16" s="2" customFormat="1" ht="20.1" customHeight="1" spans="1:8">
      <c r="A16" s="10"/>
      <c r="B16" s="11"/>
      <c r="C16" s="11"/>
      <c r="D16" s="11"/>
      <c r="E16" s="13"/>
      <c r="F16" s="13"/>
      <c r="G16" s="13" t="str">
        <f t="shared" si="0"/>
        <v/>
      </c>
      <c r="H16" s="14"/>
    </row>
    <row r="17" s="2" customFormat="1" ht="20.1" customHeight="1" spans="1:9">
      <c r="A17" s="10"/>
      <c r="B17" s="11"/>
      <c r="C17" s="11"/>
      <c r="D17" s="11"/>
      <c r="E17" s="13"/>
      <c r="F17" s="13"/>
      <c r="G17" s="13" t="str">
        <f t="shared" si="0"/>
        <v/>
      </c>
      <c r="H17" s="54"/>
      <c r="I17" s="14"/>
    </row>
    <row r="18" s="2" customFormat="1" ht="20.1" customHeight="1" spans="1:8">
      <c r="A18" s="10"/>
      <c r="B18" s="11"/>
      <c r="C18" s="11"/>
      <c r="D18" s="11"/>
      <c r="E18" s="13"/>
      <c r="F18" s="13"/>
      <c r="G18" s="13" t="str">
        <f t="shared" si="0"/>
        <v/>
      </c>
      <c r="H18" s="14"/>
    </row>
    <row r="19" s="2" customFormat="1" ht="20.1" customHeight="1" spans="1:8">
      <c r="A19" s="10"/>
      <c r="B19" s="11"/>
      <c r="C19" s="11"/>
      <c r="D19" s="11"/>
      <c r="E19" s="13"/>
      <c r="F19" s="13"/>
      <c r="G19" s="13" t="str">
        <f t="shared" si="0"/>
        <v/>
      </c>
      <c r="H19" s="14"/>
    </row>
    <row r="20" s="2" customFormat="1" ht="20.1" customHeight="1" spans="1:8">
      <c r="A20" s="10"/>
      <c r="B20" s="11"/>
      <c r="C20" s="11"/>
      <c r="D20" s="11"/>
      <c r="E20" s="13"/>
      <c r="F20" s="13"/>
      <c r="G20" s="13"/>
      <c r="H20" s="14"/>
    </row>
    <row r="21" s="2" customFormat="1" ht="20.1" customHeight="1" spans="1:8">
      <c r="A21" s="16" t="s">
        <v>222</v>
      </c>
      <c r="B21" s="17"/>
      <c r="C21" s="10"/>
      <c r="D21" s="10"/>
      <c r="E21" s="15">
        <f>SUM(E5:E20)</f>
        <v>0</v>
      </c>
      <c r="F21" s="13">
        <f>SUM(F5:F20)</f>
        <v>0</v>
      </c>
      <c r="G21" s="13" t="str">
        <f t="shared" si="0"/>
        <v/>
      </c>
      <c r="H21" s="14"/>
    </row>
    <row r="22" s="2" customFormat="1" customHeight="1" spans="1:5">
      <c r="A22" s="19" t="str">
        <f>一年到期非流动资产!A22</f>
        <v>被评估单位填表人：</v>
      </c>
      <c r="E22" s="8"/>
    </row>
    <row r="23" s="2" customFormat="1" customHeight="1" spans="1:1">
      <c r="A23" s="19" t="str">
        <f>CONCATENATE(封面!B6,封面!D6,封面!E6,封面!F6,封面!G6,封面!H6,封面!I6)</f>
        <v>填表日期：2023年9月1日</v>
      </c>
    </row>
  </sheetData>
  <mergeCells count="3">
    <mergeCell ref="A1:H1"/>
    <mergeCell ref="A2:H2"/>
    <mergeCell ref="A21:B21"/>
  </mergeCells>
  <printOptions horizontalCentered="1"/>
  <pageMargins left="0.62992125984252" right="0.62992125984252" top="0.708661417322835" bottom="0.590551181102362" header="1.02362204724409" footer="0.511811023622047"/>
  <pageSetup paperSize="9" fitToHeight="0" orientation="landscape" horizontalDpi="300" verticalDpi="300"/>
  <headerFooter scaleWithDoc="0">
    <oddFooter>&amp;C&amp;"宋体,常规"&amp;10第 &amp;P 页，共 &amp;N 页&amp;R&amp;"宋体,常规"&amp;10评估机构：中环松德（北京）资产评估有限公司</oddFooter>
  </headerFooter>
  <legacyDrawing r:id="rId2"/>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0"/>
    <pageSetUpPr fitToPage="1"/>
  </sheetPr>
  <dimension ref="A1:I25"/>
  <sheetViews>
    <sheetView view="pageBreakPreview" zoomScaleNormal="85" workbookViewId="0">
      <selection activeCell="D19" sqref="D19"/>
    </sheetView>
  </sheetViews>
  <sheetFormatPr defaultColWidth="9" defaultRowHeight="15.75" customHeight="1"/>
  <cols>
    <col min="1" max="1" width="7.5" style="4" customWidth="1"/>
    <col min="2" max="2" width="29.625" style="4" customWidth="1"/>
    <col min="3" max="5" width="26.625" style="4" customWidth="1"/>
    <col min="6" max="6" width="11" style="4" customWidth="1"/>
    <col min="7" max="16384" width="9" style="4"/>
  </cols>
  <sheetData>
    <row r="1" s="1" customFormat="1" ht="24.95" customHeight="1" spans="1:6">
      <c r="A1" s="5" t="s">
        <v>315</v>
      </c>
      <c r="B1" s="5"/>
      <c r="C1" s="5"/>
      <c r="D1" s="5"/>
      <c r="E1" s="5"/>
      <c r="F1" s="5"/>
    </row>
    <row r="2" s="2" customFormat="1" ht="20.1" customHeight="1" spans="1:6">
      <c r="A2" s="6" t="str">
        <f>CONCATENATE(封面!B5,封面!D5,封面!E5,封面!F5,封面!G5,封面!H5,封面!I5)</f>
        <v>评估基准日：2023年7月31日</v>
      </c>
      <c r="B2" s="6"/>
      <c r="C2" s="6"/>
      <c r="D2" s="6"/>
      <c r="E2" s="6"/>
      <c r="F2" s="6"/>
    </row>
    <row r="3" s="2" customFormat="1" ht="20.1" customHeight="1" spans="1:6">
      <c r="A3" s="8" t="str">
        <f>封面!B4&amp;封面!D4</f>
        <v>被评估单位：北京北一中型数控机床有限责任公司</v>
      </c>
      <c r="F3" s="49" t="s">
        <v>19</v>
      </c>
    </row>
    <row r="4" s="3" customFormat="1" ht="24.95" customHeight="1" spans="1:6">
      <c r="A4" s="50" t="s">
        <v>158</v>
      </c>
      <c r="B4" s="50" t="s">
        <v>145</v>
      </c>
      <c r="C4" s="50" t="s">
        <v>109</v>
      </c>
      <c r="D4" s="50" t="s">
        <v>110</v>
      </c>
      <c r="E4" s="51" t="s">
        <v>146</v>
      </c>
      <c r="F4" s="50" t="s">
        <v>147</v>
      </c>
    </row>
    <row r="5" s="2" customFormat="1" ht="20.1" customHeight="1" spans="1:6">
      <c r="A5" s="50" t="s">
        <v>316</v>
      </c>
      <c r="B5" s="279" t="s">
        <v>59</v>
      </c>
      <c r="C5" s="13">
        <f>债权投资!F19</f>
        <v>0</v>
      </c>
      <c r="D5" s="13">
        <f>债权投资!G19</f>
        <v>0</v>
      </c>
      <c r="E5" s="13">
        <f>D5-C5</f>
        <v>0</v>
      </c>
      <c r="F5" s="52" t="str">
        <f>IF(C5=0,"",E5/C5*100)</f>
        <v/>
      </c>
    </row>
    <row r="6" s="2" customFormat="1" ht="20.1" customHeight="1" spans="1:6">
      <c r="A6" s="50" t="s">
        <v>317</v>
      </c>
      <c r="B6" s="279" t="s">
        <v>61</v>
      </c>
      <c r="C6" s="13">
        <f>其他债权投资!F19</f>
        <v>0</v>
      </c>
      <c r="D6" s="13">
        <f>其他债权投资!G19</f>
        <v>0</v>
      </c>
      <c r="E6" s="13">
        <f>D6-C6</f>
        <v>0</v>
      </c>
      <c r="F6" s="52" t="str">
        <f>IF(C6=0,"",E6/C6*100)</f>
        <v/>
      </c>
    </row>
    <row r="7" s="2" customFormat="1" ht="20.1" customHeight="1" spans="1:6">
      <c r="A7" s="50" t="s">
        <v>318</v>
      </c>
      <c r="B7" s="279" t="s">
        <v>63</v>
      </c>
      <c r="C7" s="13">
        <f>长期应收!E21</f>
        <v>0</v>
      </c>
      <c r="D7" s="13">
        <f>长期应收!F21</f>
        <v>0</v>
      </c>
      <c r="E7" s="13">
        <f>D7-C7</f>
        <v>0</v>
      </c>
      <c r="F7" s="52" t="str">
        <f>IF(C7=0,"",E7/C7*100)</f>
        <v/>
      </c>
    </row>
    <row r="8" s="2" customFormat="1" ht="20.1" customHeight="1" spans="1:6">
      <c r="A8" s="50" t="s">
        <v>319</v>
      </c>
      <c r="B8" s="279" t="s">
        <v>65</v>
      </c>
      <c r="C8" s="13">
        <f>股权投资!G22</f>
        <v>0</v>
      </c>
      <c r="D8" s="13">
        <f>股权投资!H22</f>
        <v>0</v>
      </c>
      <c r="E8" s="13">
        <f>D8-C8</f>
        <v>0</v>
      </c>
      <c r="F8" s="52" t="str">
        <f>IF(C8=0,"",E8/C8*100)</f>
        <v/>
      </c>
    </row>
    <row r="9" s="2" customFormat="1" ht="20.1" customHeight="1" spans="1:6">
      <c r="A9" s="50" t="s">
        <v>320</v>
      </c>
      <c r="B9" s="279" t="s">
        <v>67</v>
      </c>
      <c r="C9" s="13">
        <f>其他权益工具投资!F19</f>
        <v>0</v>
      </c>
      <c r="D9" s="13">
        <f>其他权益工具投资!G19</f>
        <v>0</v>
      </c>
      <c r="E9" s="13">
        <f>D9-C9</f>
        <v>0</v>
      </c>
      <c r="F9" s="52" t="str">
        <f>IF(C9=0,"",E9/C9*100)</f>
        <v/>
      </c>
    </row>
    <row r="10" s="2" customFormat="1" ht="20.1" customHeight="1" spans="1:6">
      <c r="A10" s="50" t="s">
        <v>321</v>
      </c>
      <c r="B10" s="279" t="s">
        <v>69</v>
      </c>
      <c r="C10" s="280">
        <f>其他非流动金融资产!F19</f>
        <v>0</v>
      </c>
      <c r="D10" s="280">
        <f>其他非流动金融资产!G19</f>
        <v>0</v>
      </c>
      <c r="E10" s="280">
        <f t="shared" ref="E10:E21" si="0">D10-C10</f>
        <v>0</v>
      </c>
      <c r="F10" s="52" t="str">
        <f t="shared" ref="F10:F21" si="1">IF(C10=0,"",E10/C10*100)</f>
        <v/>
      </c>
    </row>
    <row r="11" s="2" customFormat="1" ht="20.1" customHeight="1" spans="1:6">
      <c r="A11" s="50" t="s">
        <v>322</v>
      </c>
      <c r="B11" s="279" t="s">
        <v>71</v>
      </c>
      <c r="C11" s="280">
        <f>'4-5-1投资性房地产'!K26+'4-5-2投资性房地产'!L26+'4-5-3投资性地产'!M26+'4-5-4投资性地产'!M26</f>
        <v>0</v>
      </c>
      <c r="D11" s="280">
        <f>'4-5-1投资性房地产'!N26+'4-5-2投资性房地产'!M26+'4-5-3投资性地产'!N26+'4-5-4投资性地产'!N26</f>
        <v>0</v>
      </c>
      <c r="E11" s="280">
        <f t="shared" si="0"/>
        <v>0</v>
      </c>
      <c r="F11" s="52" t="str">
        <f t="shared" si="1"/>
        <v/>
      </c>
    </row>
    <row r="12" s="2" customFormat="1" ht="20.1" customHeight="1" spans="1:6">
      <c r="A12" s="50" t="s">
        <v>323</v>
      </c>
      <c r="B12" s="279" t="s">
        <v>73</v>
      </c>
      <c r="C12" s="280">
        <f>固定资产汇总!D21</f>
        <v>2093174.83</v>
      </c>
      <c r="D12" s="280">
        <f>固定资产汇总!F21</f>
        <v>2710489</v>
      </c>
      <c r="E12" s="280">
        <f t="shared" si="0"/>
        <v>617314.17</v>
      </c>
      <c r="F12" s="52">
        <f t="shared" si="1"/>
        <v>29.49</v>
      </c>
    </row>
    <row r="13" s="2" customFormat="1" ht="20.1" customHeight="1" spans="1:6">
      <c r="A13" s="50" t="s">
        <v>324</v>
      </c>
      <c r="B13" s="279" t="s">
        <v>75</v>
      </c>
      <c r="C13" s="280">
        <f>在建工程汇总!C24</f>
        <v>0</v>
      </c>
      <c r="D13" s="280">
        <f>在建工程汇总!D24</f>
        <v>0</v>
      </c>
      <c r="E13" s="280">
        <f t="shared" si="0"/>
        <v>0</v>
      </c>
      <c r="F13" s="52" t="str">
        <f t="shared" si="1"/>
        <v/>
      </c>
    </row>
    <row r="14" s="2" customFormat="1" ht="20.1" customHeight="1" spans="1:6">
      <c r="A14" s="50" t="s">
        <v>325</v>
      </c>
      <c r="B14" s="279" t="s">
        <v>77</v>
      </c>
      <c r="C14" s="280">
        <f>生产性生物资产!H23</f>
        <v>0</v>
      </c>
      <c r="D14" s="280">
        <f>生产性生物资产!K23</f>
        <v>0</v>
      </c>
      <c r="E14" s="280">
        <f t="shared" si="0"/>
        <v>0</v>
      </c>
      <c r="F14" s="52" t="str">
        <f t="shared" si="1"/>
        <v/>
      </c>
    </row>
    <row r="15" s="2" customFormat="1" ht="20.1" customHeight="1" spans="1:6">
      <c r="A15" s="50" t="s">
        <v>326</v>
      </c>
      <c r="B15" s="279" t="s">
        <v>79</v>
      </c>
      <c r="C15" s="280">
        <f>油气资产!I26</f>
        <v>0</v>
      </c>
      <c r="D15" s="280">
        <f>油气资产!L26</f>
        <v>0</v>
      </c>
      <c r="E15" s="280">
        <f t="shared" si="0"/>
        <v>0</v>
      </c>
      <c r="F15" s="52" t="str">
        <f t="shared" si="1"/>
        <v/>
      </c>
    </row>
    <row r="16" s="2" customFormat="1" ht="20.1" customHeight="1" spans="1:6">
      <c r="A16" s="50" t="s">
        <v>327</v>
      </c>
      <c r="B16" s="279" t="s">
        <v>81</v>
      </c>
      <c r="C16" s="280">
        <f>使用权资产!E19</f>
        <v>0</v>
      </c>
      <c r="D16" s="280">
        <f>使用权资产!F19</f>
        <v>0</v>
      </c>
      <c r="E16" s="280">
        <f t="shared" si="0"/>
        <v>0</v>
      </c>
      <c r="F16" s="52" t="str">
        <f t="shared" si="1"/>
        <v/>
      </c>
    </row>
    <row r="17" s="2" customFormat="1" ht="20.1" customHeight="1" spans="1:9">
      <c r="A17" s="50" t="s">
        <v>328</v>
      </c>
      <c r="B17" s="279" t="s">
        <v>83</v>
      </c>
      <c r="C17" s="280">
        <f>无形资产汇总!C23</f>
        <v>0</v>
      </c>
      <c r="D17" s="280">
        <f>无形资产汇总!D23</f>
        <v>0</v>
      </c>
      <c r="E17" s="280">
        <f t="shared" si="0"/>
        <v>0</v>
      </c>
      <c r="F17" s="52" t="str">
        <f t="shared" si="1"/>
        <v/>
      </c>
      <c r="I17" s="14"/>
    </row>
    <row r="18" s="2" customFormat="1" ht="20.1" customHeight="1" spans="1:6">
      <c r="A18" s="50" t="s">
        <v>329</v>
      </c>
      <c r="B18" s="279" t="s">
        <v>85</v>
      </c>
      <c r="C18" s="13">
        <f>开发支出!D22</f>
        <v>0</v>
      </c>
      <c r="D18" s="13">
        <f>开发支出!E22</f>
        <v>0</v>
      </c>
      <c r="E18" s="13">
        <f t="shared" si="0"/>
        <v>0</v>
      </c>
      <c r="F18" s="52" t="str">
        <f t="shared" si="1"/>
        <v/>
      </c>
    </row>
    <row r="19" s="2" customFormat="1" ht="20.1" customHeight="1" spans="1:6">
      <c r="A19" s="50" t="s">
        <v>330</v>
      </c>
      <c r="B19" s="279" t="s">
        <v>87</v>
      </c>
      <c r="C19" s="13">
        <f>商誉!D23</f>
        <v>0</v>
      </c>
      <c r="D19" s="13">
        <f>商誉!E23</f>
        <v>0</v>
      </c>
      <c r="E19" s="13">
        <f t="shared" si="0"/>
        <v>0</v>
      </c>
      <c r="F19" s="52" t="str">
        <f t="shared" si="1"/>
        <v/>
      </c>
    </row>
    <row r="20" s="2" customFormat="1" ht="20.1" customHeight="1" spans="1:6">
      <c r="A20" s="50" t="s">
        <v>331</v>
      </c>
      <c r="B20" s="279" t="s">
        <v>89</v>
      </c>
      <c r="C20" s="13">
        <f>长期待摊费用!F24</f>
        <v>0</v>
      </c>
      <c r="D20" s="13">
        <f>长期待摊费用!H24</f>
        <v>0</v>
      </c>
      <c r="E20" s="13">
        <f t="shared" si="0"/>
        <v>0</v>
      </c>
      <c r="F20" s="52" t="str">
        <f t="shared" si="1"/>
        <v/>
      </c>
    </row>
    <row r="21" s="2" customFormat="1" ht="20.1" customHeight="1" spans="1:6">
      <c r="A21" s="50" t="s">
        <v>332</v>
      </c>
      <c r="B21" s="279" t="s">
        <v>90</v>
      </c>
      <c r="C21" s="13">
        <f>递延所得税资产!D22</f>
        <v>0</v>
      </c>
      <c r="D21" s="13">
        <f>递延所得税资产!E22</f>
        <v>0</v>
      </c>
      <c r="E21" s="15">
        <f t="shared" si="0"/>
        <v>0</v>
      </c>
      <c r="F21" s="13" t="str">
        <f t="shared" si="1"/>
        <v/>
      </c>
    </row>
    <row r="22" s="2" customFormat="1" ht="20.1" customHeight="1" spans="1:6">
      <c r="A22" s="50" t="s">
        <v>333</v>
      </c>
      <c r="B22" s="279" t="s">
        <v>92</v>
      </c>
      <c r="C22" s="13">
        <f>其他非流动资产!D24</f>
        <v>0</v>
      </c>
      <c r="D22" s="13">
        <f>其他非流动资产!E24</f>
        <v>0</v>
      </c>
      <c r="E22" s="15"/>
      <c r="F22" s="52"/>
    </row>
    <row r="23" s="2" customFormat="1" ht="20.1" customHeight="1" spans="1:6">
      <c r="A23" s="50" t="s">
        <v>334</v>
      </c>
      <c r="B23" s="10" t="s">
        <v>239</v>
      </c>
      <c r="C23" s="13">
        <f>SUM(C5:C22)</f>
        <v>2093174.83</v>
      </c>
      <c r="D23" s="13">
        <f>SUM(D5:D21)</f>
        <v>2710489</v>
      </c>
      <c r="E23" s="13">
        <f>SUM(E5:E21)</f>
        <v>617314.17</v>
      </c>
      <c r="F23" s="52">
        <f>IF(C23=0,"",E23/C23*100)</f>
        <v>29.49</v>
      </c>
    </row>
    <row r="24" s="2" customFormat="1" customHeight="1" spans="1:4">
      <c r="A24" s="19" t="str">
        <f>其他流动资产!A22</f>
        <v>被评估单位填表人：</v>
      </c>
      <c r="D24" s="8"/>
    </row>
    <row r="25" s="2" customFormat="1" customHeight="1" spans="1:1">
      <c r="A25" s="19" t="str">
        <f>CONCATENATE(封面!B6,封面!D6,封面!E6,封面!F6,封面!G6,封面!H6,封面!I6)</f>
        <v>填表日期：2023年9月1日</v>
      </c>
    </row>
  </sheetData>
  <mergeCells count="2">
    <mergeCell ref="A1:F1"/>
    <mergeCell ref="A2:F2"/>
  </mergeCells>
  <hyperlinks>
    <hyperlink ref="B10" location="其他非流动金融资产!B18" display="其他非流动金融资产"/>
    <hyperlink ref="B12" location="固定资产汇总!B22" display="固定资产"/>
    <hyperlink ref="B11" location="'4-5-1投资性房地产'!B20" display="投资性房地产"/>
    <hyperlink ref="B13" location="在建工程汇总!B24" display="在建工程"/>
    <hyperlink ref="B19" location="商誉!B1" display="商誉"/>
    <hyperlink ref="B5" location="债权投资!A1" display="债权投资"/>
    <hyperlink ref="B6" location="其他债权投资!A1" display="其他债权投资"/>
    <hyperlink ref="B7" location="长期应收!A1" display="长期应收款"/>
    <hyperlink ref="B8" location="股权投资!A1" display="长期股权投资"/>
    <hyperlink ref="B9" location="其他权益工具投资!A1" display="其他权益工具投资"/>
    <hyperlink ref="B14" location="生产性生物资产!B26" display="生产性生物资产"/>
    <hyperlink ref="B15" location="油气资产!B28" display="油气资产"/>
    <hyperlink ref="B16" location="使用权资产!B10" display="使用权资产"/>
    <hyperlink ref="B17" location="无形资产汇总!B12" display="无形资产"/>
    <hyperlink ref="B18" location="开发支出!B14" display="开发支出"/>
    <hyperlink ref="B20" location="长期待摊费用!B1" display="长期待摊费用"/>
    <hyperlink ref="B21" location="递延所得税资产!B1" display="递延所得税资产"/>
    <hyperlink ref="B22" location="其他非流动资产!A1" display="其他非流动资产"/>
  </hyperlinks>
  <printOptions horizontalCentered="1"/>
  <pageMargins left="0.62992125984252" right="0.62992125984252" top="0.708661417322835" bottom="0.590551181102362" header="1.02362204724409" footer="0.511811023622047"/>
  <pageSetup paperSize="9" scale="97" fitToHeight="0" orientation="landscape" horizontalDpi="300" verticalDpi="300"/>
  <headerFooter scaleWithDoc="0">
    <oddFooter>&amp;C&amp;"宋体,常规"&amp;10第 &amp;P 页，共 &amp;N 页&amp;R&amp;"宋体,常规"&amp;10评估机构：中环松德（北京）资产评估有限公司</oddFooter>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1"/>
  <sheetViews>
    <sheetView view="pageBreakPreview" zoomScaleNormal="100" workbookViewId="0">
      <selection activeCell="D19" sqref="D19"/>
    </sheetView>
  </sheetViews>
  <sheetFormatPr defaultColWidth="8.875" defaultRowHeight="13"/>
  <cols>
    <col min="1" max="1" width="4" style="23" customWidth="1"/>
    <col min="2" max="2" width="15" style="23" customWidth="1"/>
    <col min="3" max="3" width="8.875" style="23"/>
    <col min="4" max="4" width="13" style="23" customWidth="1"/>
    <col min="5" max="5" width="11" style="23" customWidth="1"/>
    <col min="6" max="6" width="10.5" style="23" customWidth="1"/>
    <col min="7" max="8" width="7.5" style="23" customWidth="1"/>
    <col min="9" max="9" width="8.375" style="23" customWidth="1"/>
    <col min="10" max="16384" width="8.875" style="23"/>
  </cols>
  <sheetData>
    <row r="1" ht="26.25" customHeight="1" spans="1:9">
      <c r="A1" s="24" t="s">
        <v>335</v>
      </c>
      <c r="B1" s="24"/>
      <c r="C1" s="24"/>
      <c r="D1" s="24"/>
      <c r="E1" s="24"/>
      <c r="F1" s="24"/>
      <c r="G1" s="24"/>
      <c r="H1" s="24"/>
      <c r="I1" s="24"/>
    </row>
    <row r="2" spans="1:9">
      <c r="A2" s="25" t="str">
        <f>其他流动资产!A2</f>
        <v>评估基准日：2023年7月31日</v>
      </c>
      <c r="B2" s="25"/>
      <c r="C2" s="25"/>
      <c r="D2" s="25"/>
      <c r="E2" s="25"/>
      <c r="F2" s="25"/>
      <c r="G2" s="25"/>
      <c r="H2" s="25"/>
      <c r="I2" s="25"/>
    </row>
    <row r="3" spans="1:9">
      <c r="A3" s="22" t="str">
        <f>其他流动资产!A3</f>
        <v>被评估单位：北京北一中型数控机床有限责任公司</v>
      </c>
      <c r="I3" s="9" t="s">
        <v>19</v>
      </c>
    </row>
    <row r="4" s="261" customFormat="1" spans="1:9">
      <c r="A4" s="27" t="s">
        <v>21</v>
      </c>
      <c r="B4" s="27" t="s">
        <v>197</v>
      </c>
      <c r="C4" s="27" t="s">
        <v>336</v>
      </c>
      <c r="D4" s="27" t="s">
        <v>199</v>
      </c>
      <c r="E4" s="28" t="s">
        <v>337</v>
      </c>
      <c r="F4" s="27" t="s">
        <v>109</v>
      </c>
      <c r="G4" s="27" t="s">
        <v>110</v>
      </c>
      <c r="H4" s="27" t="s">
        <v>147</v>
      </c>
      <c r="I4" s="27" t="s">
        <v>24</v>
      </c>
    </row>
    <row r="5" s="261" customFormat="1" spans="1:9">
      <c r="A5" s="262"/>
      <c r="B5" s="262"/>
      <c r="C5" s="262"/>
      <c r="D5" s="262"/>
      <c r="E5" s="277"/>
      <c r="F5" s="277"/>
      <c r="G5" s="262"/>
      <c r="H5" s="262"/>
      <c r="I5" s="262"/>
    </row>
    <row r="6" s="261" customFormat="1" spans="1:9">
      <c r="A6" s="262"/>
      <c r="B6" s="262"/>
      <c r="C6" s="262"/>
      <c r="D6" s="262"/>
      <c r="E6" s="262"/>
      <c r="F6" s="262"/>
      <c r="G6" s="262"/>
      <c r="H6" s="262"/>
      <c r="I6" s="262"/>
    </row>
    <row r="7" s="261" customFormat="1" spans="1:9">
      <c r="A7" s="262"/>
      <c r="B7" s="262"/>
      <c r="C7" s="262"/>
      <c r="D7" s="262"/>
      <c r="E7" s="262"/>
      <c r="F7" s="262"/>
      <c r="G7" s="262"/>
      <c r="H7" s="262"/>
      <c r="I7" s="262"/>
    </row>
    <row r="8" s="261" customFormat="1" spans="1:9">
      <c r="A8" s="262"/>
      <c r="B8" s="262"/>
      <c r="C8" s="262"/>
      <c r="D8" s="262"/>
      <c r="E8" s="262"/>
      <c r="F8" s="262"/>
      <c r="G8" s="262"/>
      <c r="H8" s="262"/>
      <c r="I8" s="262"/>
    </row>
    <row r="9" s="261" customFormat="1" spans="1:9">
      <c r="A9" s="262"/>
      <c r="B9" s="262"/>
      <c r="C9" s="262"/>
      <c r="D9" s="262"/>
      <c r="E9" s="262"/>
      <c r="F9" s="262"/>
      <c r="G9" s="262"/>
      <c r="H9" s="262"/>
      <c r="I9" s="262"/>
    </row>
    <row r="10" s="261" customFormat="1" spans="1:9">
      <c r="A10" s="262"/>
      <c r="B10" s="262"/>
      <c r="C10" s="262"/>
      <c r="D10" s="262"/>
      <c r="E10" s="262"/>
      <c r="F10" s="262"/>
      <c r="G10" s="262"/>
      <c r="H10" s="262"/>
      <c r="I10" s="262"/>
    </row>
    <row r="11" s="261" customFormat="1" spans="1:9">
      <c r="A11" s="262"/>
      <c r="B11" s="262"/>
      <c r="C11" s="262"/>
      <c r="D11" s="262"/>
      <c r="E11" s="262"/>
      <c r="F11" s="262"/>
      <c r="G11" s="262"/>
      <c r="H11" s="262"/>
      <c r="I11" s="262"/>
    </row>
    <row r="12" s="261" customFormat="1" spans="1:9">
      <c r="A12" s="262"/>
      <c r="B12" s="262"/>
      <c r="C12" s="262"/>
      <c r="D12" s="262"/>
      <c r="E12" s="262"/>
      <c r="F12" s="262"/>
      <c r="G12" s="262"/>
      <c r="H12" s="262"/>
      <c r="I12" s="262"/>
    </row>
    <row r="13" s="261" customFormat="1" spans="1:9">
      <c r="A13" s="262"/>
      <c r="B13" s="262"/>
      <c r="C13" s="262"/>
      <c r="D13" s="262"/>
      <c r="E13" s="262"/>
      <c r="F13" s="262"/>
      <c r="G13" s="262"/>
      <c r="H13" s="262"/>
      <c r="I13" s="262"/>
    </row>
    <row r="14" s="261" customFormat="1" spans="1:9">
      <c r="A14" s="262"/>
      <c r="B14" s="262"/>
      <c r="C14" s="262"/>
      <c r="D14" s="262"/>
      <c r="E14" s="262"/>
      <c r="F14" s="262"/>
      <c r="G14" s="262"/>
      <c r="H14" s="262"/>
      <c r="I14" s="262"/>
    </row>
    <row r="15" s="261" customFormat="1" spans="1:9">
      <c r="A15" s="262"/>
      <c r="B15" s="262"/>
      <c r="C15" s="262"/>
      <c r="D15" s="262"/>
      <c r="E15" s="262"/>
      <c r="F15" s="262"/>
      <c r="G15" s="262"/>
      <c r="H15" s="262"/>
      <c r="I15" s="262"/>
    </row>
    <row r="16" s="261" customFormat="1" spans="1:9">
      <c r="A16" s="262"/>
      <c r="B16" s="262"/>
      <c r="C16" s="262"/>
      <c r="D16" s="262"/>
      <c r="E16" s="262"/>
      <c r="F16" s="262"/>
      <c r="G16" s="262"/>
      <c r="H16" s="262"/>
      <c r="I16" s="262"/>
    </row>
    <row r="17" s="261" customFormat="1" spans="1:9">
      <c r="A17" s="262"/>
      <c r="B17" s="262"/>
      <c r="C17" s="262"/>
      <c r="D17" s="262"/>
      <c r="E17" s="262"/>
      <c r="F17" s="262"/>
      <c r="G17" s="262"/>
      <c r="H17" s="262"/>
      <c r="I17" s="262"/>
    </row>
    <row r="18" s="261" customFormat="1" spans="1:9">
      <c r="A18" s="262"/>
      <c r="B18" s="262"/>
      <c r="C18" s="262"/>
      <c r="D18" s="262"/>
      <c r="E18" s="262"/>
      <c r="F18" s="262"/>
      <c r="G18" s="262"/>
      <c r="H18" s="262"/>
      <c r="I18" s="262"/>
    </row>
    <row r="19" s="261" customFormat="1" spans="1:9">
      <c r="A19" s="262"/>
      <c r="B19" s="262" t="s">
        <v>239</v>
      </c>
      <c r="C19" s="262"/>
      <c r="D19" s="262"/>
      <c r="E19" s="278">
        <v>0</v>
      </c>
      <c r="F19" s="262"/>
      <c r="G19" s="262"/>
      <c r="H19" s="262"/>
      <c r="I19" s="278">
        <v>0</v>
      </c>
    </row>
    <row r="20" spans="1:9">
      <c r="A20" s="64" t="str">
        <f>其他流动资产!A22</f>
        <v>被评估单位填表人：</v>
      </c>
      <c r="B20" s="64"/>
      <c r="C20" s="64"/>
      <c r="D20" s="64"/>
      <c r="E20" s="64"/>
      <c r="F20" s="64"/>
      <c r="G20" s="64"/>
      <c r="H20" s="64"/>
      <c r="I20" s="64"/>
    </row>
    <row r="21" spans="1:1">
      <c r="A21" s="64" t="str">
        <f>其他流动资产!A23</f>
        <v>填表日期：2023年9月1日</v>
      </c>
    </row>
  </sheetData>
  <mergeCells count="2">
    <mergeCell ref="A1:I1"/>
    <mergeCell ref="A2:I2"/>
  </mergeCells>
  <printOptions horizontalCentered="1"/>
  <pageMargins left="0.62992125984252" right="0.62992125984252" top="0.708661417322835" bottom="0.590551181102362" header="1.02362204724409" footer="0.511811023622047"/>
  <pageSetup paperSize="9" fitToHeight="0" orientation="landscape" horizontalDpi="1200" verticalDpi="1200"/>
  <headerFooter scaleWithDoc="0">
    <oddFooter>&amp;C&amp;"宋体,常规"&amp;10第 &amp;P 页，共 &amp;N 页&amp;R&amp;"宋体,常规"&amp;10评估机构：中环松德（北京）资产评估有限公司</oddFooter>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1"/>
  <sheetViews>
    <sheetView view="pageBreakPreview" zoomScaleNormal="100" workbookViewId="0">
      <selection activeCell="D19" sqref="D19"/>
    </sheetView>
  </sheetViews>
  <sheetFormatPr defaultColWidth="11" defaultRowHeight="15.5"/>
  <sheetData>
    <row r="1" ht="23" spans="1:9">
      <c r="A1" s="270" t="s">
        <v>338</v>
      </c>
      <c r="B1" s="270"/>
      <c r="C1" s="270"/>
      <c r="D1" s="270"/>
      <c r="E1" s="270"/>
      <c r="F1" s="270"/>
      <c r="G1" s="270"/>
      <c r="H1" s="270"/>
      <c r="I1" s="270"/>
    </row>
    <row r="2" spans="1:9">
      <c r="A2" s="271" t="str">
        <f>债权投资!A2</f>
        <v>评估基准日：2023年7月31日</v>
      </c>
      <c r="B2" s="271"/>
      <c r="C2" s="271"/>
      <c r="D2" s="271"/>
      <c r="E2" s="271"/>
      <c r="F2" s="271"/>
      <c r="G2" s="271"/>
      <c r="H2" s="271"/>
      <c r="I2" s="271"/>
    </row>
    <row r="3" spans="1:9">
      <c r="A3" s="2" t="str">
        <f>债权投资!A3</f>
        <v>被评估单位：北京北一中型数控机床有限责任公司</v>
      </c>
      <c r="B3" s="2"/>
      <c r="C3" s="2"/>
      <c r="D3" s="2"/>
      <c r="E3" s="2"/>
      <c r="F3" s="2"/>
      <c r="G3" s="2"/>
      <c r="H3" s="2"/>
      <c r="I3" s="9" t="s">
        <v>19</v>
      </c>
    </row>
    <row r="4" spans="1:9">
      <c r="A4" s="10" t="s">
        <v>21</v>
      </c>
      <c r="B4" s="10" t="s">
        <v>197</v>
      </c>
      <c r="C4" s="10" t="s">
        <v>336</v>
      </c>
      <c r="D4" s="10" t="s">
        <v>199</v>
      </c>
      <c r="E4" s="76" t="s">
        <v>337</v>
      </c>
      <c r="F4" s="10" t="s">
        <v>109</v>
      </c>
      <c r="G4" s="10" t="s">
        <v>110</v>
      </c>
      <c r="H4" s="10" t="s">
        <v>147</v>
      </c>
      <c r="I4" s="10" t="s">
        <v>24</v>
      </c>
    </row>
    <row r="5" spans="1:9">
      <c r="A5" s="272"/>
      <c r="B5" s="272"/>
      <c r="C5" s="272"/>
      <c r="D5" s="272"/>
      <c r="E5" s="273"/>
      <c r="F5" s="273"/>
      <c r="G5" s="274"/>
      <c r="H5" s="274"/>
      <c r="I5" s="274"/>
    </row>
    <row r="6" spans="1:9">
      <c r="A6" s="272"/>
      <c r="B6" s="272"/>
      <c r="C6" s="272"/>
      <c r="D6" s="272"/>
      <c r="E6" s="272"/>
      <c r="F6" s="272"/>
      <c r="G6" s="272"/>
      <c r="H6" s="272"/>
      <c r="I6" s="272"/>
    </row>
    <row r="7" spans="1:9">
      <c r="A7" s="272"/>
      <c r="B7" s="272"/>
      <c r="C7" s="272"/>
      <c r="D7" s="272"/>
      <c r="E7" s="272"/>
      <c r="F7" s="272"/>
      <c r="G7" s="272"/>
      <c r="H7" s="272"/>
      <c r="I7" s="272"/>
    </row>
    <row r="8" spans="1:9">
      <c r="A8" s="272"/>
      <c r="B8" s="272"/>
      <c r="C8" s="272"/>
      <c r="D8" s="272"/>
      <c r="E8" s="272"/>
      <c r="F8" s="272"/>
      <c r="G8" s="272"/>
      <c r="H8" s="272"/>
      <c r="I8" s="272"/>
    </row>
    <row r="9" spans="1:9">
      <c r="A9" s="272"/>
      <c r="B9" s="272"/>
      <c r="C9" s="272"/>
      <c r="D9" s="272"/>
      <c r="E9" s="272"/>
      <c r="F9" s="272"/>
      <c r="G9" s="272"/>
      <c r="H9" s="272"/>
      <c r="I9" s="272"/>
    </row>
    <row r="10" spans="1:9">
      <c r="A10" s="272"/>
      <c r="B10" s="272"/>
      <c r="C10" s="272"/>
      <c r="D10" s="272"/>
      <c r="E10" s="272"/>
      <c r="F10" s="272"/>
      <c r="G10" s="272"/>
      <c r="H10" s="272"/>
      <c r="I10" s="272"/>
    </row>
    <row r="11" spans="1:9">
      <c r="A11" s="272"/>
      <c r="B11" s="272"/>
      <c r="C11" s="272"/>
      <c r="D11" s="272"/>
      <c r="E11" s="272"/>
      <c r="F11" s="272"/>
      <c r="G11" s="272"/>
      <c r="H11" s="272"/>
      <c r="I11" s="272"/>
    </row>
    <row r="12" spans="1:9">
      <c r="A12" s="272"/>
      <c r="B12" s="272"/>
      <c r="C12" s="272"/>
      <c r="D12" s="272"/>
      <c r="E12" s="272"/>
      <c r="F12" s="272"/>
      <c r="G12" s="272"/>
      <c r="H12" s="272"/>
      <c r="I12" s="272"/>
    </row>
    <row r="13" spans="1:9">
      <c r="A13" s="272"/>
      <c r="B13" s="272"/>
      <c r="C13" s="272"/>
      <c r="D13" s="272"/>
      <c r="E13" s="272"/>
      <c r="F13" s="272"/>
      <c r="G13" s="272"/>
      <c r="H13" s="272"/>
      <c r="I13" s="272"/>
    </row>
    <row r="14" spans="1:9">
      <c r="A14" s="272"/>
      <c r="B14" s="272"/>
      <c r="C14" s="272"/>
      <c r="D14" s="272"/>
      <c r="E14" s="272"/>
      <c r="F14" s="272"/>
      <c r="G14" s="272"/>
      <c r="H14" s="272"/>
      <c r="I14" s="272"/>
    </row>
    <row r="15" spans="1:9">
      <c r="A15" s="272"/>
      <c r="B15" s="272"/>
      <c r="C15" s="272"/>
      <c r="D15" s="272"/>
      <c r="E15" s="272"/>
      <c r="F15" s="272"/>
      <c r="G15" s="272"/>
      <c r="H15" s="272"/>
      <c r="I15" s="272"/>
    </row>
    <row r="16" spans="1:9">
      <c r="A16" s="272"/>
      <c r="B16" s="272"/>
      <c r="C16" s="272"/>
      <c r="D16" s="272"/>
      <c r="E16" s="272"/>
      <c r="F16" s="272"/>
      <c r="G16" s="272"/>
      <c r="H16" s="272"/>
      <c r="I16" s="272"/>
    </row>
    <row r="17" spans="1:9">
      <c r="A17" s="272"/>
      <c r="B17" s="272"/>
      <c r="C17" s="272"/>
      <c r="D17" s="272"/>
      <c r="E17" s="272"/>
      <c r="F17" s="272"/>
      <c r="G17" s="272"/>
      <c r="H17" s="272"/>
      <c r="I17" s="272"/>
    </row>
    <row r="18" spans="1:9">
      <c r="A18" s="272"/>
      <c r="B18" s="272"/>
      <c r="C18" s="272"/>
      <c r="D18" s="272"/>
      <c r="E18" s="272"/>
      <c r="F18" s="272"/>
      <c r="G18" s="272"/>
      <c r="H18" s="272"/>
      <c r="I18" s="272"/>
    </row>
    <row r="19" spans="1:9">
      <c r="A19" s="272"/>
      <c r="B19" s="275" t="s">
        <v>239</v>
      </c>
      <c r="C19" s="272"/>
      <c r="D19" s="272"/>
      <c r="E19" s="272"/>
      <c r="F19" s="272"/>
      <c r="G19" s="272"/>
      <c r="H19" s="272"/>
      <c r="I19" s="272"/>
    </row>
    <row r="20" spans="1:9">
      <c r="A20" s="276" t="str">
        <f>债权投资!A20</f>
        <v>被评估单位填表人：</v>
      </c>
      <c r="B20" s="276"/>
      <c r="C20" s="276"/>
      <c r="D20" s="276"/>
      <c r="E20" s="276"/>
      <c r="F20" s="276"/>
      <c r="G20" s="276"/>
      <c r="H20" s="276"/>
      <c r="I20" s="276"/>
    </row>
    <row r="21" spans="1:1">
      <c r="A21" s="276" t="str">
        <f>债权投资!A21</f>
        <v>填表日期：2023年9月1日</v>
      </c>
    </row>
  </sheetData>
  <mergeCells count="2">
    <mergeCell ref="A1:I1"/>
    <mergeCell ref="A2:I2"/>
  </mergeCells>
  <printOptions horizontalCentered="1"/>
  <pageMargins left="0.62992125984252" right="0.62992125984252" top="0.708661417322835" bottom="0.590551181102362" header="1.02362204724409" footer="0.511811023622047"/>
  <pageSetup paperSize="9" fitToHeight="0" orientation="landscape"/>
  <headerFooter scaleWithDoc="0">
    <oddFooter>&amp;C&amp;"宋体,常规"&amp;10第 &amp;P 页，共 &amp;N 页&amp;R&amp;"宋体,常规"&amp;10评估机构：中环松德（北京）资产评估有限公司</oddFooter>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8"/>
  <sheetViews>
    <sheetView view="pageBreakPreview" zoomScaleNormal="100" workbookViewId="0">
      <selection activeCell="D19" sqref="D19"/>
    </sheetView>
  </sheetViews>
  <sheetFormatPr defaultColWidth="9" defaultRowHeight="15.75" customHeight="1" outlineLevelCol="7"/>
  <cols>
    <col min="1" max="1" width="7.5" style="4" customWidth="1"/>
    <col min="2" max="2" width="19.5" style="4" customWidth="1"/>
    <col min="3" max="3" width="17.125" style="4" customWidth="1"/>
    <col min="4" max="4" width="15.375" style="4" customWidth="1"/>
    <col min="5" max="6" width="19.625" style="4" customWidth="1"/>
    <col min="7" max="7" width="9.625" style="4" customWidth="1"/>
    <col min="8" max="8" width="21.625" style="4" customWidth="1"/>
    <col min="9" max="16384" width="9" style="4"/>
  </cols>
  <sheetData>
    <row r="1" s="1" customFormat="1" ht="24.95" customHeight="1" spans="1:8">
      <c r="A1" s="5" t="s">
        <v>339</v>
      </c>
      <c r="B1" s="5"/>
      <c r="C1" s="5"/>
      <c r="D1" s="5"/>
      <c r="E1" s="5"/>
      <c r="F1" s="5"/>
      <c r="G1" s="5"/>
      <c r="H1" s="5"/>
    </row>
    <row r="2" s="2" customFormat="1" ht="20.1" customHeight="1" spans="1:8">
      <c r="A2" s="6" t="str">
        <f>CONCATENATE(封面!B5,封面!D5,封面!E5,封面!F5,封面!G5,封面!H5,封面!I5)</f>
        <v>评估基准日：2023年7月31日</v>
      </c>
      <c r="B2" s="6"/>
      <c r="C2" s="6"/>
      <c r="D2" s="6"/>
      <c r="E2" s="7"/>
      <c r="F2" s="7"/>
      <c r="G2" s="7"/>
      <c r="H2" s="7"/>
    </row>
    <row r="3" s="2" customFormat="1" ht="20.1" customHeight="1" spans="1:8">
      <c r="A3" s="8" t="str">
        <f>封面!B4&amp;封面!D4</f>
        <v>被评估单位：北京北一中型数控机床有限责任公司</v>
      </c>
      <c r="H3" s="9" t="s">
        <v>19</v>
      </c>
    </row>
    <row r="4" s="3" customFormat="1" ht="24.95" customHeight="1" spans="1:8">
      <c r="A4" s="10" t="s">
        <v>21</v>
      </c>
      <c r="B4" s="10" t="s">
        <v>224</v>
      </c>
      <c r="C4" s="10" t="s">
        <v>225</v>
      </c>
      <c r="D4" s="10" t="s">
        <v>226</v>
      </c>
      <c r="E4" s="10" t="s">
        <v>109</v>
      </c>
      <c r="F4" s="10" t="s">
        <v>110</v>
      </c>
      <c r="G4" s="10" t="s">
        <v>147</v>
      </c>
      <c r="H4" s="10" t="s">
        <v>24</v>
      </c>
    </row>
    <row r="5" s="2" customFormat="1" ht="20.1" customHeight="1" spans="1:8">
      <c r="A5" s="10"/>
      <c r="B5" s="11"/>
      <c r="C5" s="10"/>
      <c r="D5" s="12"/>
      <c r="E5" s="13"/>
      <c r="F5" s="13"/>
      <c r="G5" s="13" t="str">
        <f t="shared" ref="G5:G21" si="0">IF(E5=0,"",(F5-E5)/E5*100)</f>
        <v/>
      </c>
      <c r="H5" s="14"/>
    </row>
    <row r="6" s="2" customFormat="1" ht="20.1" customHeight="1" spans="1:8">
      <c r="A6" s="10"/>
      <c r="B6" s="11"/>
      <c r="C6" s="10"/>
      <c r="D6" s="12"/>
      <c r="E6" s="13"/>
      <c r="F6" s="13"/>
      <c r="G6" s="13" t="str">
        <f t="shared" si="0"/>
        <v/>
      </c>
      <c r="H6" s="14"/>
    </row>
    <row r="7" s="2" customFormat="1" ht="20.1" customHeight="1" spans="1:8">
      <c r="A7" s="10"/>
      <c r="B7" s="11"/>
      <c r="C7" s="10"/>
      <c r="D7" s="12"/>
      <c r="E7" s="13"/>
      <c r="F7" s="13"/>
      <c r="G7" s="13" t="str">
        <f t="shared" si="0"/>
        <v/>
      </c>
      <c r="H7" s="14"/>
    </row>
    <row r="8" s="2" customFormat="1" ht="20.1" customHeight="1" spans="1:8">
      <c r="A8" s="10"/>
      <c r="B8" s="11"/>
      <c r="C8" s="10"/>
      <c r="D8" s="12"/>
      <c r="E8" s="13"/>
      <c r="F8" s="13"/>
      <c r="G8" s="13" t="str">
        <f t="shared" si="0"/>
        <v/>
      </c>
      <c r="H8" s="14"/>
    </row>
    <row r="9" s="2" customFormat="1" ht="20.1" customHeight="1" spans="1:8">
      <c r="A9" s="10"/>
      <c r="B9" s="11"/>
      <c r="C9" s="10"/>
      <c r="D9" s="12"/>
      <c r="E9" s="13"/>
      <c r="F9" s="13"/>
      <c r="G9" s="13" t="str">
        <f t="shared" si="0"/>
        <v/>
      </c>
      <c r="H9" s="14"/>
    </row>
    <row r="10" s="2" customFormat="1" ht="20.1" customHeight="1" spans="1:8">
      <c r="A10" s="10"/>
      <c r="B10" s="11"/>
      <c r="C10" s="10"/>
      <c r="D10" s="12"/>
      <c r="E10" s="13"/>
      <c r="F10" s="13"/>
      <c r="G10" s="13" t="str">
        <f t="shared" si="0"/>
        <v/>
      </c>
      <c r="H10" s="14"/>
    </row>
    <row r="11" s="2" customFormat="1" ht="20.1" customHeight="1" spans="1:8">
      <c r="A11" s="10"/>
      <c r="B11" s="11"/>
      <c r="C11" s="10"/>
      <c r="D11" s="12"/>
      <c r="E11" s="13"/>
      <c r="F11" s="13"/>
      <c r="G11" s="13" t="str">
        <f t="shared" si="0"/>
        <v/>
      </c>
      <c r="H11" s="14"/>
    </row>
    <row r="12" s="2" customFormat="1" ht="20.1" customHeight="1" spans="1:8">
      <c r="A12" s="10"/>
      <c r="B12" s="11"/>
      <c r="C12" s="10"/>
      <c r="D12" s="12"/>
      <c r="E12" s="13"/>
      <c r="F12" s="13"/>
      <c r="G12" s="13" t="str">
        <f t="shared" si="0"/>
        <v/>
      </c>
      <c r="H12" s="14"/>
    </row>
    <row r="13" s="2" customFormat="1" ht="20.1" customHeight="1" spans="1:8">
      <c r="A13" s="10"/>
      <c r="B13" s="11"/>
      <c r="C13" s="10"/>
      <c r="D13" s="12"/>
      <c r="E13" s="13"/>
      <c r="F13" s="13"/>
      <c r="G13" s="13" t="str">
        <f t="shared" si="0"/>
        <v/>
      </c>
      <c r="H13" s="14"/>
    </row>
    <row r="14" s="2" customFormat="1" ht="20.1" customHeight="1" spans="1:8">
      <c r="A14" s="10"/>
      <c r="B14" s="11"/>
      <c r="C14" s="10"/>
      <c r="D14" s="12"/>
      <c r="E14" s="13"/>
      <c r="F14" s="13"/>
      <c r="G14" s="13" t="str">
        <f t="shared" si="0"/>
        <v/>
      </c>
      <c r="H14" s="14"/>
    </row>
    <row r="15" s="2" customFormat="1" ht="20.1" customHeight="1" spans="1:8">
      <c r="A15" s="10"/>
      <c r="B15" s="11"/>
      <c r="C15" s="10"/>
      <c r="D15" s="12"/>
      <c r="E15" s="13"/>
      <c r="F15" s="13"/>
      <c r="G15" s="13" t="str">
        <f t="shared" si="0"/>
        <v/>
      </c>
      <c r="H15" s="14"/>
    </row>
    <row r="16" s="2" customFormat="1" ht="20.1" customHeight="1" spans="1:8">
      <c r="A16" s="10"/>
      <c r="B16" s="11"/>
      <c r="C16" s="10"/>
      <c r="D16" s="12"/>
      <c r="E16" s="13"/>
      <c r="F16" s="13"/>
      <c r="G16" s="13" t="str">
        <f t="shared" si="0"/>
        <v/>
      </c>
      <c r="H16" s="14"/>
    </row>
    <row r="17" s="2" customFormat="1" ht="20.1" customHeight="1" spans="1:8">
      <c r="A17" s="10"/>
      <c r="B17" s="11"/>
      <c r="C17" s="10"/>
      <c r="D17" s="12"/>
      <c r="E17" s="13"/>
      <c r="F17" s="13"/>
      <c r="G17" s="13" t="str">
        <f t="shared" si="0"/>
        <v/>
      </c>
      <c r="H17" s="54"/>
    </row>
    <row r="18" s="2" customFormat="1" ht="20.1" customHeight="1" spans="1:8">
      <c r="A18" s="16" t="s">
        <v>222</v>
      </c>
      <c r="B18" s="17"/>
      <c r="C18" s="10"/>
      <c r="D18" s="12"/>
      <c r="E18" s="13">
        <f>SUM(E5:E17)</f>
        <v>0</v>
      </c>
      <c r="F18" s="13">
        <f>SUM(F5:F17)</f>
        <v>0</v>
      </c>
      <c r="G18" s="13" t="str">
        <f t="shared" si="0"/>
        <v/>
      </c>
      <c r="H18" s="14"/>
    </row>
    <row r="19" s="2" customFormat="1" ht="20.1" customHeight="1" spans="1:8">
      <c r="A19" s="16" t="s">
        <v>228</v>
      </c>
      <c r="B19" s="17"/>
      <c r="C19" s="10"/>
      <c r="D19" s="12"/>
      <c r="E19" s="13"/>
      <c r="F19" s="13"/>
      <c r="G19" s="13"/>
      <c r="H19" s="14"/>
    </row>
    <row r="20" s="2" customFormat="1" ht="20.1" customHeight="1" spans="1:8">
      <c r="A20" s="16" t="s">
        <v>229</v>
      </c>
      <c r="B20" s="17"/>
      <c r="C20" s="10"/>
      <c r="D20" s="12"/>
      <c r="E20" s="13"/>
      <c r="F20" s="13"/>
      <c r="G20" s="13" t="str">
        <f t="shared" si="0"/>
        <v/>
      </c>
      <c r="H20" s="14"/>
    </row>
    <row r="21" s="2" customFormat="1" ht="20.1" customHeight="1" spans="1:8">
      <c r="A21" s="16" t="s">
        <v>230</v>
      </c>
      <c r="B21" s="17"/>
      <c r="C21" s="14"/>
      <c r="D21" s="12"/>
      <c r="E21" s="15">
        <f>E18-E19-E20</f>
        <v>0</v>
      </c>
      <c r="F21" s="13">
        <f>F18-F19-F20</f>
        <v>0</v>
      </c>
      <c r="G21" s="13" t="str">
        <f t="shared" si="0"/>
        <v/>
      </c>
      <c r="H21" s="14"/>
    </row>
    <row r="22" s="2" customFormat="1" customHeight="1" spans="1:5">
      <c r="A22" s="19" t="str">
        <f>其他债权投资!A20</f>
        <v>被评估单位填表人：</v>
      </c>
      <c r="E22" s="8"/>
    </row>
    <row r="23" s="2" customFormat="1" customHeight="1" spans="1:1">
      <c r="A23" s="19" t="str">
        <f>CONCATENATE(封面!B6,封面!D6,封面!E6,封面!F6,封面!G6,封面!H6,封面!I6)</f>
        <v>填表日期：2023年9月1日</v>
      </c>
    </row>
    <row r="24" customHeight="1" spans="2:3">
      <c r="B24" s="268" t="s">
        <v>231</v>
      </c>
      <c r="C24" s="202" t="s">
        <v>232</v>
      </c>
    </row>
    <row r="25" customHeight="1" spans="2:3">
      <c r="B25" s="269" t="s">
        <v>233</v>
      </c>
      <c r="C25" s="4" t="s">
        <v>234</v>
      </c>
    </row>
    <row r="26" customHeight="1" spans="3:3">
      <c r="C26" s="4" t="s">
        <v>235</v>
      </c>
    </row>
    <row r="27" customHeight="1" spans="3:3">
      <c r="C27" s="4" t="s">
        <v>243</v>
      </c>
    </row>
    <row r="28" customHeight="1" spans="3:3">
      <c r="C28" s="4" t="s">
        <v>237</v>
      </c>
    </row>
  </sheetData>
  <mergeCells count="6">
    <mergeCell ref="A1:H1"/>
    <mergeCell ref="A2:H2"/>
    <mergeCell ref="A18:B18"/>
    <mergeCell ref="A19:B19"/>
    <mergeCell ref="A20:B20"/>
    <mergeCell ref="A21:B21"/>
  </mergeCells>
  <printOptions horizontalCentered="1"/>
  <pageMargins left="0.62992125984252" right="0.62992125984252" top="0.708661417322835" bottom="0.590551181102362" header="1.02362204724409" footer="0.511811023622047"/>
  <pageSetup paperSize="9" scale="96" fitToHeight="0" orientation="landscape" horizontalDpi="300" verticalDpi="300"/>
  <headerFooter scaleWithDoc="0">
    <oddFooter>&amp;C&amp;"宋体,常规"&amp;10第 &amp;P 页，共 &amp;N 页&amp;R&amp;"宋体,常规"&amp;10评估机构：中环松德（北京）资产评估有限公司</oddFooter>
  </headerFooter>
  <legacyDrawing r:id="rId2"/>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view="pageBreakPreview" zoomScaleNormal="100" workbookViewId="0">
      <selection activeCell="D19" sqref="D19"/>
    </sheetView>
  </sheetViews>
  <sheetFormatPr defaultColWidth="9" defaultRowHeight="15.75" customHeight="1"/>
  <cols>
    <col min="1" max="1" width="4.625" style="4" customWidth="1"/>
    <col min="2" max="2" width="17.125" style="4" customWidth="1"/>
    <col min="3" max="3" width="8.125" style="4" customWidth="1"/>
    <col min="4" max="4" width="10.625" style="4" customWidth="1"/>
    <col min="5" max="6" width="9.375" style="4" customWidth="1"/>
    <col min="7" max="8" width="15" style="4" customWidth="1"/>
    <col min="9" max="9" width="11.625" style="4" customWidth="1"/>
    <col min="10" max="10" width="22.625" style="4" customWidth="1"/>
    <col min="11" max="16384" width="9" style="4"/>
  </cols>
  <sheetData>
    <row r="1" s="1" customFormat="1" ht="24.95" customHeight="1" spans="1:10">
      <c r="A1" s="5" t="s">
        <v>340</v>
      </c>
      <c r="B1" s="5"/>
      <c r="C1" s="5"/>
      <c r="D1" s="5"/>
      <c r="E1" s="5"/>
      <c r="F1" s="5"/>
      <c r="G1" s="5"/>
      <c r="H1" s="5"/>
      <c r="I1" s="5"/>
      <c r="J1" s="5"/>
    </row>
    <row r="2" s="2" customFormat="1" ht="20.1" customHeight="1" spans="1:12">
      <c r="A2" s="6" t="str">
        <f>CONCATENATE(封面!B5,封面!D5,封面!E5,封面!F5,封面!G5,封面!H5,封面!I5)</f>
        <v>评估基准日：2023年7月31日</v>
      </c>
      <c r="B2" s="6"/>
      <c r="C2" s="6"/>
      <c r="D2" s="6"/>
      <c r="E2" s="6"/>
      <c r="F2" s="6"/>
      <c r="G2" s="6"/>
      <c r="H2" s="7"/>
      <c r="I2" s="7"/>
      <c r="J2" s="7"/>
      <c r="K2" s="7"/>
      <c r="L2" s="7"/>
    </row>
    <row r="3" s="2" customFormat="1" ht="20.1" customHeight="1" spans="1:10">
      <c r="A3" s="8" t="str">
        <f>封面!B4&amp;封面!D4</f>
        <v>被评估单位：北京北一中型数控机床有限责任公司</v>
      </c>
      <c r="J3" s="9" t="s">
        <v>19</v>
      </c>
    </row>
    <row r="4" s="3" customFormat="1" ht="24.95" customHeight="1" spans="1:10">
      <c r="A4" s="10" t="s">
        <v>21</v>
      </c>
      <c r="B4" s="10" t="s">
        <v>197</v>
      </c>
      <c r="C4" s="10" t="s">
        <v>199</v>
      </c>
      <c r="D4" s="10" t="s">
        <v>341</v>
      </c>
      <c r="E4" s="10" t="s">
        <v>342</v>
      </c>
      <c r="F4" s="10" t="s">
        <v>343</v>
      </c>
      <c r="G4" s="10" t="s">
        <v>109</v>
      </c>
      <c r="H4" s="10" t="s">
        <v>110</v>
      </c>
      <c r="I4" s="10" t="s">
        <v>147</v>
      </c>
      <c r="J4" s="10" t="s">
        <v>24</v>
      </c>
    </row>
    <row r="5" s="2" customFormat="1" ht="20.1" customHeight="1" spans="1:10">
      <c r="A5" s="10"/>
      <c r="B5" s="11"/>
      <c r="C5" s="12"/>
      <c r="D5" s="10"/>
      <c r="E5" s="10"/>
      <c r="F5" s="10"/>
      <c r="G5" s="13"/>
      <c r="H5" s="13"/>
      <c r="I5" s="13" t="str">
        <f t="shared" ref="I5:I22" si="0">IF(G5=0,"",(H5-G5)/G5*100)</f>
        <v/>
      </c>
      <c r="J5" s="14"/>
    </row>
    <row r="6" s="2" customFormat="1" ht="20.1" customHeight="1" spans="1:10">
      <c r="A6" s="10"/>
      <c r="B6" s="11"/>
      <c r="C6" s="12"/>
      <c r="D6" s="10"/>
      <c r="E6" s="10"/>
      <c r="F6" s="10"/>
      <c r="G6" s="13"/>
      <c r="H6" s="13"/>
      <c r="I6" s="13" t="str">
        <f t="shared" si="0"/>
        <v/>
      </c>
      <c r="J6" s="14"/>
    </row>
    <row r="7" s="2" customFormat="1" ht="20.1" customHeight="1" spans="1:10">
      <c r="A7" s="10"/>
      <c r="B7" s="11"/>
      <c r="C7" s="12"/>
      <c r="D7" s="10"/>
      <c r="E7" s="10"/>
      <c r="F7" s="10"/>
      <c r="G7" s="13"/>
      <c r="H7" s="13"/>
      <c r="I7" s="13" t="str">
        <f t="shared" si="0"/>
        <v/>
      </c>
      <c r="J7" s="14"/>
    </row>
    <row r="8" s="2" customFormat="1" ht="20.1" customHeight="1" spans="1:10">
      <c r="A8" s="10"/>
      <c r="B8" s="11"/>
      <c r="C8" s="12"/>
      <c r="D8" s="10"/>
      <c r="E8" s="10"/>
      <c r="F8" s="10"/>
      <c r="G8" s="13"/>
      <c r="H8" s="13"/>
      <c r="I8" s="13" t="str">
        <f t="shared" si="0"/>
        <v/>
      </c>
      <c r="J8" s="14"/>
    </row>
    <row r="9" s="2" customFormat="1" ht="20.1" customHeight="1" spans="1:10">
      <c r="A9" s="10"/>
      <c r="B9" s="11"/>
      <c r="C9" s="12"/>
      <c r="D9" s="10"/>
      <c r="E9" s="10"/>
      <c r="F9" s="10"/>
      <c r="G9" s="13"/>
      <c r="H9" s="13"/>
      <c r="I9" s="13" t="str">
        <f t="shared" si="0"/>
        <v/>
      </c>
      <c r="J9" s="14"/>
    </row>
    <row r="10" s="2" customFormat="1" ht="20.1" customHeight="1" spans="1:10">
      <c r="A10" s="10"/>
      <c r="B10" s="11"/>
      <c r="C10" s="12"/>
      <c r="D10" s="10"/>
      <c r="E10" s="10"/>
      <c r="F10" s="10"/>
      <c r="G10" s="13"/>
      <c r="H10" s="13"/>
      <c r="I10" s="13" t="str">
        <f t="shared" si="0"/>
        <v/>
      </c>
      <c r="J10" s="14"/>
    </row>
    <row r="11" s="2" customFormat="1" ht="20.1" customHeight="1" spans="1:10">
      <c r="A11" s="10"/>
      <c r="B11" s="11"/>
      <c r="C11" s="12"/>
      <c r="D11" s="10"/>
      <c r="E11" s="10"/>
      <c r="F11" s="10"/>
      <c r="G11" s="13"/>
      <c r="H11" s="13"/>
      <c r="I11" s="13" t="str">
        <f t="shared" si="0"/>
        <v/>
      </c>
      <c r="J11" s="14"/>
    </row>
    <row r="12" s="2" customFormat="1" ht="20.1" customHeight="1" spans="1:10">
      <c r="A12" s="10"/>
      <c r="B12" s="11"/>
      <c r="C12" s="12"/>
      <c r="D12" s="10"/>
      <c r="E12" s="10"/>
      <c r="F12" s="10"/>
      <c r="G12" s="13"/>
      <c r="H12" s="13"/>
      <c r="I12" s="13" t="str">
        <f t="shared" si="0"/>
        <v/>
      </c>
      <c r="J12" s="14"/>
    </row>
    <row r="13" s="2" customFormat="1" ht="20.1" customHeight="1" spans="1:10">
      <c r="A13" s="10"/>
      <c r="B13" s="11"/>
      <c r="C13" s="12"/>
      <c r="D13" s="10"/>
      <c r="E13" s="10"/>
      <c r="F13" s="10"/>
      <c r="G13" s="13"/>
      <c r="H13" s="13"/>
      <c r="I13" s="13" t="str">
        <f t="shared" si="0"/>
        <v/>
      </c>
      <c r="J13" s="14"/>
    </row>
    <row r="14" s="2" customFormat="1" ht="20.1" customHeight="1" spans="1:10">
      <c r="A14" s="10"/>
      <c r="B14" s="11"/>
      <c r="C14" s="12"/>
      <c r="D14" s="10"/>
      <c r="E14" s="10"/>
      <c r="F14" s="10"/>
      <c r="G14" s="13"/>
      <c r="H14" s="13"/>
      <c r="I14" s="13" t="str">
        <f t="shared" si="0"/>
        <v/>
      </c>
      <c r="J14" s="14"/>
    </row>
    <row r="15" s="2" customFormat="1" ht="20.1" customHeight="1" spans="1:10">
      <c r="A15" s="10"/>
      <c r="B15" s="11"/>
      <c r="C15" s="12"/>
      <c r="D15" s="10"/>
      <c r="E15" s="10"/>
      <c r="F15" s="10"/>
      <c r="G15" s="13"/>
      <c r="H15" s="13"/>
      <c r="I15" s="13" t="str">
        <f t="shared" si="0"/>
        <v/>
      </c>
      <c r="J15" s="14"/>
    </row>
    <row r="16" s="2" customFormat="1" ht="20.1" customHeight="1" spans="1:10">
      <c r="A16" s="10"/>
      <c r="B16" s="11"/>
      <c r="C16" s="12"/>
      <c r="D16" s="10"/>
      <c r="E16" s="10"/>
      <c r="F16" s="10"/>
      <c r="G16" s="13"/>
      <c r="H16" s="13"/>
      <c r="I16" s="77" t="str">
        <f t="shared" si="0"/>
        <v/>
      </c>
      <c r="J16" s="14"/>
    </row>
    <row r="17" s="2" customFormat="1" ht="20.1" customHeight="1" spans="1:10">
      <c r="A17" s="10"/>
      <c r="B17" s="11"/>
      <c r="C17" s="12"/>
      <c r="D17" s="10"/>
      <c r="E17" s="10"/>
      <c r="F17" s="10"/>
      <c r="G17" s="13"/>
      <c r="H17" s="15"/>
      <c r="I17" s="13" t="str">
        <f t="shared" si="0"/>
        <v/>
      </c>
      <c r="J17" s="267"/>
    </row>
    <row r="18" s="2" customFormat="1" ht="20.1" customHeight="1" spans="1:10">
      <c r="A18" s="10"/>
      <c r="B18" s="11"/>
      <c r="C18" s="12"/>
      <c r="D18" s="10"/>
      <c r="E18" s="10"/>
      <c r="F18" s="10"/>
      <c r="G18" s="13"/>
      <c r="H18" s="13"/>
      <c r="I18" s="52" t="str">
        <f t="shared" si="0"/>
        <v/>
      </c>
      <c r="J18" s="14"/>
    </row>
    <row r="19" s="2" customFormat="1" ht="20.1" customHeight="1" spans="1:10">
      <c r="A19" s="10"/>
      <c r="B19" s="11"/>
      <c r="C19" s="12"/>
      <c r="D19" s="10"/>
      <c r="E19" s="10"/>
      <c r="F19" s="10"/>
      <c r="G19" s="13"/>
      <c r="H19" s="13"/>
      <c r="I19" s="13" t="str">
        <f t="shared" si="0"/>
        <v/>
      </c>
      <c r="J19" s="14"/>
    </row>
    <row r="20" s="2" customFormat="1" ht="20.1" customHeight="1" spans="1:10">
      <c r="A20" s="16" t="s">
        <v>222</v>
      </c>
      <c r="B20" s="17"/>
      <c r="C20" s="10"/>
      <c r="D20" s="12"/>
      <c r="E20" s="12"/>
      <c r="F20" s="12"/>
      <c r="G20" s="13">
        <f>SUM(G5:G19)</f>
        <v>0</v>
      </c>
      <c r="H20" s="13">
        <f>SUM(H5:H19)</f>
        <v>0</v>
      </c>
      <c r="I20" s="13" t="str">
        <f t="shared" si="0"/>
        <v/>
      </c>
      <c r="J20" s="14"/>
    </row>
    <row r="21" s="2" customFormat="1" ht="20.1" customHeight="1" spans="1:10">
      <c r="A21" s="16" t="s">
        <v>344</v>
      </c>
      <c r="B21" s="17"/>
      <c r="C21" s="10"/>
      <c r="D21" s="12"/>
      <c r="E21" s="105"/>
      <c r="F21" s="12"/>
      <c r="G21" s="13"/>
      <c r="H21" s="13"/>
      <c r="I21" s="13"/>
      <c r="J21" s="14"/>
    </row>
    <row r="22" s="2" customFormat="1" ht="20.1" customHeight="1" spans="1:10">
      <c r="A22" s="16" t="s">
        <v>230</v>
      </c>
      <c r="B22" s="17"/>
      <c r="C22" s="10"/>
      <c r="D22" s="12"/>
      <c r="E22" s="12"/>
      <c r="F22" s="12"/>
      <c r="G22" s="13">
        <f>G20-G21</f>
        <v>0</v>
      </c>
      <c r="H22" s="13">
        <f>H20-H21</f>
        <v>0</v>
      </c>
      <c r="I22" s="13" t="str">
        <f t="shared" si="0"/>
        <v/>
      </c>
      <c r="J22" s="14"/>
    </row>
    <row r="23" s="2" customFormat="1" customHeight="1" spans="1:7">
      <c r="A23" s="19" t="str">
        <f>长期应收!A22</f>
        <v>被评估单位填表人：</v>
      </c>
      <c r="C23" s="266"/>
      <c r="G23" s="18"/>
    </row>
    <row r="24" s="2" customFormat="1" customHeight="1" spans="1:1">
      <c r="A24" s="19" t="str">
        <f>CONCATENATE(封面!B6,封面!D6,封面!E6,封面!F6,封面!G6,封面!H6,封面!I6)</f>
        <v>填表日期：2023年9月1日</v>
      </c>
    </row>
  </sheetData>
  <mergeCells count="5">
    <mergeCell ref="A1:J1"/>
    <mergeCell ref="A2:J2"/>
    <mergeCell ref="A20:B20"/>
    <mergeCell ref="A21:B21"/>
    <mergeCell ref="A22:B22"/>
  </mergeCells>
  <printOptions horizontalCentered="1"/>
  <pageMargins left="0.62992125984252" right="0.62992125984252" top="0.708661417322835" bottom="0.590551181102362" header="1.02362204724409" footer="0.511811023622047"/>
  <pageSetup paperSize="9" fitToHeight="0" orientation="landscape" horizontalDpi="300" verticalDpi="300"/>
  <headerFooter scaleWithDoc="0">
    <oddFooter>&amp;C&amp;"宋体,常规"&amp;10第 &amp;P 页，共 &amp;N 页&amp;R&amp;"宋体,常规"&amp;10评估机构：中环松德（北京）资产评估有限公司</oddFooter>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1"/>
  <sheetViews>
    <sheetView view="pageBreakPreview" zoomScaleNormal="100" workbookViewId="0">
      <selection activeCell="D19" sqref="D19"/>
    </sheetView>
  </sheetViews>
  <sheetFormatPr defaultColWidth="8.875" defaultRowHeight="13"/>
  <cols>
    <col min="1" max="1" width="6.5" style="23" customWidth="1"/>
    <col min="2" max="2" width="14" style="23" customWidth="1"/>
    <col min="3" max="4" width="8.875" style="23"/>
    <col min="5" max="5" width="13.5" style="23" customWidth="1"/>
    <col min="6" max="6" width="8.875" style="23"/>
    <col min="7" max="7" width="11" style="23" customWidth="1"/>
    <col min="8" max="8" width="10.375" style="23" customWidth="1"/>
    <col min="9" max="9" width="17.5" style="23" customWidth="1"/>
    <col min="10" max="16384" width="8.875" style="23"/>
  </cols>
  <sheetData>
    <row r="1" ht="28.5" customHeight="1" spans="1:9">
      <c r="A1" s="24" t="s">
        <v>345</v>
      </c>
      <c r="B1" s="24"/>
      <c r="C1" s="24"/>
      <c r="D1" s="24"/>
      <c r="E1" s="24"/>
      <c r="F1" s="24"/>
      <c r="G1" s="24"/>
      <c r="H1" s="24"/>
      <c r="I1" s="24"/>
    </row>
    <row r="2" spans="1:9">
      <c r="A2" s="55" t="str">
        <f>股权投资!A2</f>
        <v>评估基准日：2023年7月31日</v>
      </c>
      <c r="B2" s="55"/>
      <c r="C2" s="55"/>
      <c r="D2" s="55"/>
      <c r="E2" s="55"/>
      <c r="F2" s="55"/>
      <c r="G2" s="55"/>
      <c r="H2" s="55"/>
      <c r="I2" s="55"/>
    </row>
    <row r="3" s="22" customFormat="1" spans="1:9">
      <c r="A3" s="22" t="str">
        <f>股权投资!A3</f>
        <v>被评估单位：北京北一中型数控机床有限责任公司</v>
      </c>
      <c r="I3" s="22" t="str">
        <f>股权投资!J3</f>
        <v>金额单位：人民币元</v>
      </c>
    </row>
    <row r="4" s="261" customFormat="1" ht="14.25" customHeight="1" spans="1:9">
      <c r="A4" s="27" t="s">
        <v>21</v>
      </c>
      <c r="B4" s="27" t="s">
        <v>197</v>
      </c>
      <c r="C4" s="27" t="s">
        <v>336</v>
      </c>
      <c r="D4" s="27" t="s">
        <v>199</v>
      </c>
      <c r="E4" s="28" t="s">
        <v>337</v>
      </c>
      <c r="F4" s="27" t="s">
        <v>109</v>
      </c>
      <c r="G4" s="27" t="s">
        <v>110</v>
      </c>
      <c r="H4" s="27" t="s">
        <v>147</v>
      </c>
      <c r="I4" s="27" t="s">
        <v>24</v>
      </c>
    </row>
    <row r="5" s="261" customFormat="1" spans="1:9">
      <c r="A5" s="262"/>
      <c r="B5" s="262"/>
      <c r="C5" s="262"/>
      <c r="D5" s="262"/>
      <c r="E5" s="263"/>
      <c r="F5" s="263"/>
      <c r="G5" s="264"/>
      <c r="H5" s="264"/>
      <c r="I5" s="264"/>
    </row>
    <row r="6" s="261" customFormat="1" spans="1:9">
      <c r="A6" s="262"/>
      <c r="B6" s="262"/>
      <c r="C6" s="262"/>
      <c r="D6" s="262"/>
      <c r="E6" s="262"/>
      <c r="F6" s="262"/>
      <c r="G6" s="262"/>
      <c r="H6" s="262"/>
      <c r="I6" s="262"/>
    </row>
    <row r="7" s="261" customFormat="1" spans="1:9">
      <c r="A7" s="262"/>
      <c r="B7" s="262"/>
      <c r="C7" s="262"/>
      <c r="D7" s="262"/>
      <c r="E7" s="262"/>
      <c r="F7" s="262"/>
      <c r="G7" s="262"/>
      <c r="H7" s="262"/>
      <c r="I7" s="262"/>
    </row>
    <row r="8" s="261" customFormat="1" spans="1:9">
      <c r="A8" s="262"/>
      <c r="B8" s="262"/>
      <c r="C8" s="262"/>
      <c r="D8" s="262"/>
      <c r="E8" s="262"/>
      <c r="F8" s="262"/>
      <c r="G8" s="262"/>
      <c r="H8" s="262"/>
      <c r="I8" s="262"/>
    </row>
    <row r="9" s="261" customFormat="1" spans="1:9">
      <c r="A9" s="262"/>
      <c r="B9" s="262"/>
      <c r="C9" s="262"/>
      <c r="D9" s="262"/>
      <c r="E9" s="262"/>
      <c r="F9" s="262"/>
      <c r="G9" s="262"/>
      <c r="H9" s="262"/>
      <c r="I9" s="262"/>
    </row>
    <row r="10" s="261" customFormat="1" spans="1:9">
      <c r="A10" s="262"/>
      <c r="B10" s="262"/>
      <c r="C10" s="262"/>
      <c r="D10" s="262"/>
      <c r="E10" s="262"/>
      <c r="F10" s="262"/>
      <c r="G10" s="262"/>
      <c r="H10" s="262"/>
      <c r="I10" s="262"/>
    </row>
    <row r="11" s="261" customFormat="1" spans="1:9">
      <c r="A11" s="262"/>
      <c r="B11" s="262"/>
      <c r="C11" s="262"/>
      <c r="D11" s="262"/>
      <c r="E11" s="262"/>
      <c r="F11" s="262"/>
      <c r="G11" s="262"/>
      <c r="H11" s="262"/>
      <c r="I11" s="262"/>
    </row>
    <row r="12" s="261" customFormat="1" spans="1:9">
      <c r="A12" s="262"/>
      <c r="B12" s="262"/>
      <c r="C12" s="262"/>
      <c r="D12" s="262"/>
      <c r="E12" s="262"/>
      <c r="F12" s="262"/>
      <c r="G12" s="262"/>
      <c r="H12" s="262"/>
      <c r="I12" s="262"/>
    </row>
    <row r="13" s="261" customFormat="1" spans="1:9">
      <c r="A13" s="262"/>
      <c r="B13" s="262"/>
      <c r="C13" s="262"/>
      <c r="D13" s="262"/>
      <c r="E13" s="262"/>
      <c r="F13" s="262"/>
      <c r="G13" s="262"/>
      <c r="H13" s="262"/>
      <c r="I13" s="262"/>
    </row>
    <row r="14" s="261" customFormat="1" spans="1:9">
      <c r="A14" s="262"/>
      <c r="B14" s="262"/>
      <c r="C14" s="262"/>
      <c r="D14" s="262"/>
      <c r="E14" s="262"/>
      <c r="F14" s="262"/>
      <c r="G14" s="262"/>
      <c r="H14" s="262"/>
      <c r="I14" s="262"/>
    </row>
    <row r="15" s="261" customFormat="1" spans="1:9">
      <c r="A15" s="262"/>
      <c r="B15" s="262"/>
      <c r="C15" s="262"/>
      <c r="D15" s="262"/>
      <c r="E15" s="262"/>
      <c r="F15" s="262"/>
      <c r="G15" s="262"/>
      <c r="H15" s="262"/>
      <c r="I15" s="262"/>
    </row>
    <row r="16" s="261" customFormat="1" spans="1:9">
      <c r="A16" s="262"/>
      <c r="B16" s="262"/>
      <c r="C16" s="262"/>
      <c r="D16" s="262"/>
      <c r="E16" s="262"/>
      <c r="F16" s="262"/>
      <c r="G16" s="262"/>
      <c r="H16" s="262"/>
      <c r="I16" s="262"/>
    </row>
    <row r="17" s="261" customFormat="1" spans="1:9">
      <c r="A17" s="262"/>
      <c r="B17" s="262"/>
      <c r="C17" s="262"/>
      <c r="D17" s="262"/>
      <c r="E17" s="262"/>
      <c r="F17" s="262"/>
      <c r="G17" s="262"/>
      <c r="H17" s="262"/>
      <c r="I17" s="262"/>
    </row>
    <row r="18" s="261" customFormat="1" spans="1:9">
      <c r="A18" s="262"/>
      <c r="B18" s="262"/>
      <c r="C18" s="262"/>
      <c r="D18" s="262"/>
      <c r="E18" s="262"/>
      <c r="F18" s="262"/>
      <c r="G18" s="262"/>
      <c r="H18" s="262"/>
      <c r="I18" s="262"/>
    </row>
    <row r="19" s="261" customFormat="1" spans="1:9">
      <c r="A19" s="262"/>
      <c r="B19" s="265" t="s">
        <v>239</v>
      </c>
      <c r="C19" s="262"/>
      <c r="D19" s="262"/>
      <c r="E19" s="262"/>
      <c r="F19" s="262"/>
      <c r="G19" s="262"/>
      <c r="H19" s="262"/>
      <c r="I19" s="262"/>
    </row>
    <row r="20" spans="1:9">
      <c r="A20" s="64" t="str">
        <f>股权投资!A23</f>
        <v>被评估单位填表人：</v>
      </c>
      <c r="B20" s="64"/>
      <c r="C20" s="64"/>
      <c r="D20" s="64"/>
      <c r="E20" s="64"/>
      <c r="F20" s="64"/>
      <c r="G20" s="64"/>
      <c r="H20" s="64"/>
      <c r="I20" s="64"/>
    </row>
    <row r="21" spans="1:9">
      <c r="A21" s="64" t="str">
        <f>股权投资!A24</f>
        <v>填表日期：2023年9月1日</v>
      </c>
      <c r="B21" s="64"/>
      <c r="C21" s="64"/>
      <c r="D21" s="64"/>
      <c r="E21" s="64"/>
      <c r="F21" s="64"/>
      <c r="G21" s="64"/>
      <c r="H21" s="64"/>
      <c r="I21" s="64"/>
    </row>
  </sheetData>
  <mergeCells count="2">
    <mergeCell ref="A1:I1"/>
    <mergeCell ref="A2:I2"/>
  </mergeCells>
  <printOptions horizontalCentered="1"/>
  <pageMargins left="0.62992125984252" right="0.62992125984252" top="0.708661417322835" bottom="0.590551181102362" header="1.02362204724409" footer="0.511811023622047"/>
  <pageSetup paperSize="9" fitToHeight="0" orientation="landscape" horizontalDpi="1200" verticalDpi="1200"/>
  <headerFooter scaleWithDoc="0">
    <oddFooter>&amp;C&amp;"宋体,常规"&amp;10第 &amp;P 页，共 &amp;N 页&amp;R&amp;"宋体,常规"&amp;10评估机构：中环松德（北京）资产评估有限公司</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C00000"/>
    <pageSetUpPr fitToPage="1"/>
  </sheetPr>
  <dimension ref="A1:I64"/>
  <sheetViews>
    <sheetView view="pageBreakPreview" zoomScaleNormal="100" topLeftCell="A37" workbookViewId="0">
      <selection activeCell="F19" sqref="F19"/>
    </sheetView>
  </sheetViews>
  <sheetFormatPr defaultColWidth="9" defaultRowHeight="15.75" customHeight="1"/>
  <cols>
    <col min="1" max="1" width="5.125" style="152" customWidth="1"/>
    <col min="2" max="2" width="26" style="4" customWidth="1"/>
    <col min="3" max="3" width="23.125" style="4" customWidth="1"/>
    <col min="4" max="4" width="24.5" style="4" customWidth="1"/>
    <col min="5" max="5" width="24.625" style="4" customWidth="1"/>
    <col min="6" max="6" width="17" style="309" customWidth="1"/>
    <col min="7" max="7" width="11.875" style="4" hidden="1" customWidth="1"/>
    <col min="8" max="8" width="9" style="4" hidden="1" customWidth="1"/>
    <col min="9" max="16384" width="9" style="4"/>
  </cols>
  <sheetData>
    <row r="1" s="1" customFormat="1" ht="24.95" customHeight="1" spans="1:6">
      <c r="A1" s="5" t="s">
        <v>144</v>
      </c>
      <c r="B1" s="5"/>
      <c r="C1" s="5"/>
      <c r="D1" s="5"/>
      <c r="E1" s="5"/>
      <c r="F1" s="5"/>
    </row>
    <row r="2" s="2" customFormat="1" ht="20.1" customHeight="1" spans="1:6">
      <c r="A2" s="6" t="str">
        <f>CONCATENATE(封面!B5,封面!D5,封面!E5,封面!F5,封面!G5,封面!H5,封面!I5)</f>
        <v>评估基准日：2023年7月31日</v>
      </c>
      <c r="B2" s="6"/>
      <c r="C2" s="6"/>
      <c r="D2" s="6"/>
      <c r="E2" s="6"/>
      <c r="F2" s="6"/>
    </row>
    <row r="3" s="2" customFormat="1" ht="20.1" customHeight="1" spans="1:8">
      <c r="A3" s="181" t="str">
        <f>封面!B4&amp;封面!D4</f>
        <v>被评估单位：北京北一中型数控机床有限责任公司</v>
      </c>
      <c r="F3" s="388" t="s">
        <v>19</v>
      </c>
      <c r="H3" s="389" t="str">
        <f>IF(COUNTIF(H5:H66,"&gt;0")+COUNTIF(H5:H66,"&lt;0")&gt;0,"出错","OK")</f>
        <v>出错</v>
      </c>
    </row>
    <row r="4" s="3" customFormat="1" ht="20.1" customHeight="1" spans="1:8">
      <c r="A4" s="390" t="s">
        <v>21</v>
      </c>
      <c r="B4" s="377" t="s">
        <v>145</v>
      </c>
      <c r="C4" s="10" t="s">
        <v>109</v>
      </c>
      <c r="D4" s="10" t="s">
        <v>110</v>
      </c>
      <c r="E4" s="10" t="s">
        <v>146</v>
      </c>
      <c r="F4" s="214" t="s">
        <v>147</v>
      </c>
      <c r="G4" s="391" t="s">
        <v>148</v>
      </c>
      <c r="H4" s="391" t="s">
        <v>149</v>
      </c>
    </row>
    <row r="5" s="44" customFormat="1" ht="20.1" customHeight="1" spans="1:8">
      <c r="A5" s="392">
        <v>1</v>
      </c>
      <c r="B5" s="393" t="s">
        <v>150</v>
      </c>
      <c r="C5" s="394">
        <f>SUM(C6:C18)</f>
        <v>0</v>
      </c>
      <c r="D5" s="394">
        <f t="shared" ref="D5:E5" si="0">SUM(D6:D18)</f>
        <v>0</v>
      </c>
      <c r="E5" s="394">
        <f t="shared" si="0"/>
        <v>0</v>
      </c>
      <c r="F5" s="395" t="str">
        <f>IF(C5=0,"",E5/ABS(C5)*100)</f>
        <v/>
      </c>
      <c r="G5" s="396">
        <f>资产负债表!D19</f>
        <v>0</v>
      </c>
      <c r="H5" s="396">
        <f>ROUND(C5-G5,2)</f>
        <v>0</v>
      </c>
    </row>
    <row r="6" s="2" customFormat="1" ht="20.1" customHeight="1" spans="1:8">
      <c r="A6" s="390">
        <f>A5+1</f>
        <v>2</v>
      </c>
      <c r="B6" s="279" t="s">
        <v>28</v>
      </c>
      <c r="C6" s="13">
        <f>流动汇总!E5</f>
        <v>0</v>
      </c>
      <c r="D6" s="13">
        <f>流动汇总!F5</f>
        <v>0</v>
      </c>
      <c r="E6" s="13">
        <f t="shared" ref="E6:E60" si="1">D6-C6</f>
        <v>0</v>
      </c>
      <c r="F6" s="280" t="str">
        <f t="shared" ref="F6:F63" si="2">IF(C6=0,"",E6/ABS(C6)*100)</f>
        <v/>
      </c>
      <c r="G6" s="397">
        <f>资产负债表!D6</f>
        <v>0</v>
      </c>
      <c r="H6" s="396">
        <f t="shared" ref="H6:H63" si="3">ROUND(C6-G6,2)</f>
        <v>0</v>
      </c>
    </row>
    <row r="7" s="2" customFormat="1" ht="20.1" customHeight="1" spans="1:8">
      <c r="A7" s="390">
        <f t="shared" ref="A7:A63" si="4">A6+1</f>
        <v>3</v>
      </c>
      <c r="B7" s="279" t="s">
        <v>30</v>
      </c>
      <c r="C7" s="13">
        <f>流动汇总!E6</f>
        <v>0</v>
      </c>
      <c r="D7" s="13">
        <f>流动汇总!F6</f>
        <v>0</v>
      </c>
      <c r="E7" s="13">
        <f t="shared" si="1"/>
        <v>0</v>
      </c>
      <c r="F7" s="280" t="str">
        <f t="shared" si="2"/>
        <v/>
      </c>
      <c r="G7" s="397">
        <f>资产负债表!D7</f>
        <v>0</v>
      </c>
      <c r="H7" s="396">
        <f t="shared" si="3"/>
        <v>0</v>
      </c>
    </row>
    <row r="8" s="2" customFormat="1" ht="20.1" customHeight="1" spans="1:8">
      <c r="A8" s="390">
        <f t="shared" si="4"/>
        <v>4</v>
      </c>
      <c r="B8" s="279" t="s">
        <v>32</v>
      </c>
      <c r="C8" s="13">
        <f>流动汇总!E7</f>
        <v>0</v>
      </c>
      <c r="D8" s="13">
        <f>流动汇总!F7</f>
        <v>0</v>
      </c>
      <c r="E8" s="13">
        <f t="shared" si="1"/>
        <v>0</v>
      </c>
      <c r="F8" s="280" t="str">
        <f t="shared" si="2"/>
        <v/>
      </c>
      <c r="G8" s="397">
        <f>资产负债表!D8</f>
        <v>0</v>
      </c>
      <c r="H8" s="396">
        <f t="shared" si="3"/>
        <v>0</v>
      </c>
    </row>
    <row r="9" s="2" customFormat="1" ht="20.1" customHeight="1" spans="1:8">
      <c r="A9" s="390">
        <f t="shared" si="4"/>
        <v>5</v>
      </c>
      <c r="B9" s="279" t="s">
        <v>34</v>
      </c>
      <c r="C9" s="13">
        <f>流动汇总!E8</f>
        <v>0</v>
      </c>
      <c r="D9" s="13">
        <f>流动汇总!F8</f>
        <v>0</v>
      </c>
      <c r="E9" s="13">
        <f t="shared" si="1"/>
        <v>0</v>
      </c>
      <c r="F9" s="280" t="str">
        <f t="shared" si="2"/>
        <v/>
      </c>
      <c r="G9" s="397">
        <f>资产负债表!D9</f>
        <v>0</v>
      </c>
      <c r="H9" s="396">
        <f t="shared" si="3"/>
        <v>0</v>
      </c>
    </row>
    <row r="10" s="2" customFormat="1" ht="20.1" customHeight="1" spans="1:8">
      <c r="A10" s="390">
        <f t="shared" si="4"/>
        <v>6</v>
      </c>
      <c r="B10" s="279" t="s">
        <v>36</v>
      </c>
      <c r="C10" s="13">
        <f>流动汇总!E9</f>
        <v>0</v>
      </c>
      <c r="D10" s="13">
        <f>流动汇总!F9</f>
        <v>0</v>
      </c>
      <c r="E10" s="13">
        <f t="shared" si="1"/>
        <v>0</v>
      </c>
      <c r="F10" s="280" t="str">
        <f t="shared" si="2"/>
        <v/>
      </c>
      <c r="G10" s="397">
        <f>资产负债表!D10</f>
        <v>0</v>
      </c>
      <c r="H10" s="396">
        <f t="shared" si="3"/>
        <v>0</v>
      </c>
    </row>
    <row r="11" s="2" customFormat="1" ht="20.1" customHeight="1" spans="1:8">
      <c r="A11" s="390">
        <f t="shared" si="4"/>
        <v>7</v>
      </c>
      <c r="B11" s="279" t="s">
        <v>38</v>
      </c>
      <c r="C11" s="13">
        <f>流动汇总!E10</f>
        <v>0</v>
      </c>
      <c r="D11" s="13">
        <f>流动汇总!F10</f>
        <v>0</v>
      </c>
      <c r="E11" s="13">
        <f t="shared" si="1"/>
        <v>0</v>
      </c>
      <c r="F11" s="280" t="str">
        <f t="shared" si="2"/>
        <v/>
      </c>
      <c r="G11" s="397">
        <f>资产负债表!D11</f>
        <v>0</v>
      </c>
      <c r="H11" s="396">
        <f t="shared" si="3"/>
        <v>0</v>
      </c>
    </row>
    <row r="12" s="2" customFormat="1" ht="20.1" customHeight="1" spans="1:8">
      <c r="A12" s="390">
        <f t="shared" si="4"/>
        <v>8</v>
      </c>
      <c r="B12" s="279" t="s">
        <v>40</v>
      </c>
      <c r="C12" s="13">
        <f>流动汇总!E11</f>
        <v>0</v>
      </c>
      <c r="D12" s="13">
        <f>流动汇总!F11</f>
        <v>0</v>
      </c>
      <c r="E12" s="13">
        <f t="shared" si="1"/>
        <v>0</v>
      </c>
      <c r="F12" s="280" t="str">
        <f t="shared" si="2"/>
        <v/>
      </c>
      <c r="G12" s="397">
        <f>资产负债表!D12</f>
        <v>0</v>
      </c>
      <c r="H12" s="396">
        <f t="shared" si="3"/>
        <v>0</v>
      </c>
    </row>
    <row r="13" s="2" customFormat="1" ht="20.1" customHeight="1" spans="1:8">
      <c r="A13" s="390">
        <f t="shared" si="4"/>
        <v>9</v>
      </c>
      <c r="B13" s="279" t="s">
        <v>42</v>
      </c>
      <c r="C13" s="13">
        <f>流动汇总!E12</f>
        <v>0</v>
      </c>
      <c r="D13" s="13">
        <f>流动汇总!F12</f>
        <v>0</v>
      </c>
      <c r="E13" s="13">
        <f t="shared" si="1"/>
        <v>0</v>
      </c>
      <c r="F13" s="280" t="str">
        <f t="shared" si="2"/>
        <v/>
      </c>
      <c r="G13" s="397">
        <f>资产负债表!D13</f>
        <v>0</v>
      </c>
      <c r="H13" s="396">
        <f t="shared" si="3"/>
        <v>0</v>
      </c>
    </row>
    <row r="14" s="2" customFormat="1" ht="20.1" customHeight="1" spans="1:8">
      <c r="A14" s="390">
        <f t="shared" si="4"/>
        <v>10</v>
      </c>
      <c r="B14" s="279" t="s">
        <v>44</v>
      </c>
      <c r="C14" s="13">
        <f>流动汇总!E13</f>
        <v>0</v>
      </c>
      <c r="D14" s="13">
        <f>流动汇总!F13</f>
        <v>0</v>
      </c>
      <c r="E14" s="13">
        <f t="shared" si="1"/>
        <v>0</v>
      </c>
      <c r="F14" s="280" t="str">
        <f t="shared" si="2"/>
        <v/>
      </c>
      <c r="G14" s="397">
        <f>资产负债表!D14</f>
        <v>0</v>
      </c>
      <c r="H14" s="396">
        <f t="shared" si="3"/>
        <v>0</v>
      </c>
    </row>
    <row r="15" s="2" customFormat="1" ht="20.1" customHeight="1" spans="1:8">
      <c r="A15" s="390">
        <f t="shared" si="4"/>
        <v>11</v>
      </c>
      <c r="B15" s="279" t="s">
        <v>46</v>
      </c>
      <c r="C15" s="13">
        <f>流动汇总!E14</f>
        <v>0</v>
      </c>
      <c r="D15" s="13">
        <f>流动汇总!F14</f>
        <v>0</v>
      </c>
      <c r="E15" s="13">
        <f t="shared" si="1"/>
        <v>0</v>
      </c>
      <c r="F15" s="280"/>
      <c r="G15" s="397">
        <f>资产负债表!D15</f>
        <v>0</v>
      </c>
      <c r="H15" s="396">
        <f t="shared" si="3"/>
        <v>0</v>
      </c>
    </row>
    <row r="16" s="2" customFormat="1" ht="20.1" customHeight="1" spans="1:8">
      <c r="A16" s="390">
        <f t="shared" si="4"/>
        <v>12</v>
      </c>
      <c r="B16" s="279" t="s">
        <v>48</v>
      </c>
      <c r="C16" s="13">
        <f>流动汇总!E15</f>
        <v>0</v>
      </c>
      <c r="D16" s="13">
        <f>流动汇总!F15</f>
        <v>0</v>
      </c>
      <c r="E16" s="13">
        <f t="shared" si="1"/>
        <v>0</v>
      </c>
      <c r="F16" s="280" t="str">
        <f t="shared" si="2"/>
        <v/>
      </c>
      <c r="G16" s="397">
        <f>资产负债表!D16</f>
        <v>0</v>
      </c>
      <c r="H16" s="396">
        <f t="shared" si="3"/>
        <v>0</v>
      </c>
    </row>
    <row r="17" s="2" customFormat="1" ht="20.1" customHeight="1" spans="1:8">
      <c r="A17" s="390">
        <f t="shared" si="4"/>
        <v>13</v>
      </c>
      <c r="B17" s="279" t="s">
        <v>51</v>
      </c>
      <c r="C17" s="13">
        <f>流动汇总!E16</f>
        <v>0</v>
      </c>
      <c r="D17" s="13">
        <f>流动汇总!F16</f>
        <v>0</v>
      </c>
      <c r="E17" s="13">
        <f t="shared" si="1"/>
        <v>0</v>
      </c>
      <c r="F17" s="280" t="str">
        <f t="shared" si="2"/>
        <v/>
      </c>
      <c r="G17" s="397">
        <f>资产负债表!D17</f>
        <v>0</v>
      </c>
      <c r="H17" s="396">
        <f t="shared" si="3"/>
        <v>0</v>
      </c>
    </row>
    <row r="18" s="2" customFormat="1" ht="20.1" customHeight="1" spans="1:8">
      <c r="A18" s="390">
        <f t="shared" si="4"/>
        <v>14</v>
      </c>
      <c r="B18" s="279" t="s">
        <v>53</v>
      </c>
      <c r="C18" s="13">
        <f>流动汇总!E17</f>
        <v>0</v>
      </c>
      <c r="D18" s="13">
        <f>流动汇总!F17</f>
        <v>0</v>
      </c>
      <c r="E18" s="13">
        <f t="shared" si="1"/>
        <v>0</v>
      </c>
      <c r="F18" s="280"/>
      <c r="G18" s="397">
        <f>资产负债表!D18</f>
        <v>0</v>
      </c>
      <c r="H18" s="396">
        <f t="shared" si="3"/>
        <v>0</v>
      </c>
    </row>
    <row r="19" s="44" customFormat="1" ht="20.1" customHeight="1" spans="1:9">
      <c r="A19" s="390">
        <f t="shared" si="4"/>
        <v>15</v>
      </c>
      <c r="B19" s="393" t="s">
        <v>151</v>
      </c>
      <c r="C19" s="394">
        <f>SUM(C20:C37)</f>
        <v>2093174.83</v>
      </c>
      <c r="D19" s="394">
        <f t="shared" ref="D19:E19" si="5">SUM(D20:D37)</f>
        <v>2710489</v>
      </c>
      <c r="E19" s="394">
        <f t="shared" si="5"/>
        <v>617314.17</v>
      </c>
      <c r="F19" s="395">
        <f t="shared" si="2"/>
        <v>29.49</v>
      </c>
      <c r="G19" s="396">
        <f>资产负债表!D44</f>
        <v>0</v>
      </c>
      <c r="H19" s="396">
        <f t="shared" si="3"/>
        <v>2093174.83</v>
      </c>
      <c r="I19" s="2"/>
    </row>
    <row r="20" s="2" customFormat="1" ht="20.1" customHeight="1" spans="1:8">
      <c r="A20" s="390">
        <f t="shared" si="4"/>
        <v>16</v>
      </c>
      <c r="B20" s="279" t="s">
        <v>59</v>
      </c>
      <c r="C20" s="13">
        <f>非流动资产汇总!C5</f>
        <v>0</v>
      </c>
      <c r="D20" s="13">
        <f>非流动资产汇总!D5</f>
        <v>0</v>
      </c>
      <c r="E20" s="13">
        <f t="shared" si="1"/>
        <v>0</v>
      </c>
      <c r="F20" s="280" t="str">
        <f t="shared" si="2"/>
        <v/>
      </c>
      <c r="G20" s="397">
        <f>资产负债表!D21</f>
        <v>0</v>
      </c>
      <c r="H20" s="396">
        <f t="shared" si="3"/>
        <v>0</v>
      </c>
    </row>
    <row r="21" s="2" customFormat="1" ht="20.1" customHeight="1" spans="1:8">
      <c r="A21" s="390">
        <f t="shared" si="4"/>
        <v>17</v>
      </c>
      <c r="B21" s="279" t="s">
        <v>61</v>
      </c>
      <c r="C21" s="13">
        <f>非流动资产汇总!C6</f>
        <v>0</v>
      </c>
      <c r="D21" s="13">
        <f>非流动资产汇总!D6</f>
        <v>0</v>
      </c>
      <c r="E21" s="13">
        <f t="shared" si="1"/>
        <v>0</v>
      </c>
      <c r="F21" s="280" t="str">
        <f t="shared" si="2"/>
        <v/>
      </c>
      <c r="G21" s="397">
        <f>资产负债表!D22</f>
        <v>0</v>
      </c>
      <c r="H21" s="396">
        <f t="shared" si="3"/>
        <v>0</v>
      </c>
    </row>
    <row r="22" s="2" customFormat="1" ht="20.1" customHeight="1" spans="1:8">
      <c r="A22" s="390">
        <f t="shared" si="4"/>
        <v>18</v>
      </c>
      <c r="B22" s="279" t="s">
        <v>63</v>
      </c>
      <c r="C22" s="13">
        <f>非流动资产汇总!C7</f>
        <v>0</v>
      </c>
      <c r="D22" s="13">
        <f>非流动资产汇总!D7</f>
        <v>0</v>
      </c>
      <c r="E22" s="15">
        <f t="shared" si="1"/>
        <v>0</v>
      </c>
      <c r="F22" s="280" t="str">
        <f t="shared" si="2"/>
        <v/>
      </c>
      <c r="G22" s="397">
        <f>资产负债表!D23</f>
        <v>0</v>
      </c>
      <c r="H22" s="396">
        <f t="shared" si="3"/>
        <v>0</v>
      </c>
    </row>
    <row r="23" s="2" customFormat="1" ht="20.1" customHeight="1" spans="1:8">
      <c r="A23" s="390">
        <f t="shared" si="4"/>
        <v>19</v>
      </c>
      <c r="B23" s="279" t="s">
        <v>65</v>
      </c>
      <c r="C23" s="13">
        <f>非流动资产汇总!C8</f>
        <v>0</v>
      </c>
      <c r="D23" s="13">
        <f>非流动资产汇总!D8</f>
        <v>0</v>
      </c>
      <c r="E23" s="13">
        <f t="shared" si="1"/>
        <v>0</v>
      </c>
      <c r="F23" s="280" t="str">
        <f t="shared" si="2"/>
        <v/>
      </c>
      <c r="G23" s="397">
        <f>资产负债表!D24</f>
        <v>0</v>
      </c>
      <c r="H23" s="396">
        <f t="shared" si="3"/>
        <v>0</v>
      </c>
    </row>
    <row r="24" s="2" customFormat="1" ht="20.1" customHeight="1" spans="1:8">
      <c r="A24" s="390">
        <f t="shared" si="4"/>
        <v>20</v>
      </c>
      <c r="B24" s="279" t="s">
        <v>67</v>
      </c>
      <c r="C24" s="13">
        <f>非流动资产汇总!C9</f>
        <v>0</v>
      </c>
      <c r="D24" s="13">
        <f>非流动资产汇总!D9</f>
        <v>0</v>
      </c>
      <c r="E24" s="13">
        <f t="shared" si="1"/>
        <v>0</v>
      </c>
      <c r="F24" s="280" t="str">
        <f t="shared" si="2"/>
        <v/>
      </c>
      <c r="G24" s="397">
        <f>资产负债表!D25</f>
        <v>0</v>
      </c>
      <c r="H24" s="396">
        <f t="shared" si="3"/>
        <v>0</v>
      </c>
    </row>
    <row r="25" s="2" customFormat="1" ht="20.1" customHeight="1" spans="1:8">
      <c r="A25" s="390">
        <f t="shared" si="4"/>
        <v>21</v>
      </c>
      <c r="B25" s="279" t="s">
        <v>69</v>
      </c>
      <c r="C25" s="13">
        <f>非流动资产汇总!C10</f>
        <v>0</v>
      </c>
      <c r="D25" s="13">
        <f>非流动资产汇总!D10</f>
        <v>0</v>
      </c>
      <c r="E25" s="13">
        <f t="shared" si="1"/>
        <v>0</v>
      </c>
      <c r="F25" s="280" t="str">
        <f t="shared" si="2"/>
        <v/>
      </c>
      <c r="G25" s="397">
        <f>资产负债表!D26</f>
        <v>0</v>
      </c>
      <c r="H25" s="396">
        <f t="shared" si="3"/>
        <v>0</v>
      </c>
    </row>
    <row r="26" s="2" customFormat="1" ht="20.1" customHeight="1" spans="1:8">
      <c r="A26" s="390">
        <f t="shared" si="4"/>
        <v>22</v>
      </c>
      <c r="B26" s="279" t="s">
        <v>71</v>
      </c>
      <c r="C26" s="13">
        <f>非流动资产汇总!C11</f>
        <v>0</v>
      </c>
      <c r="D26" s="13">
        <f>非流动资产汇总!D11</f>
        <v>0</v>
      </c>
      <c r="E26" s="13">
        <f t="shared" si="1"/>
        <v>0</v>
      </c>
      <c r="F26" s="280" t="str">
        <f t="shared" si="2"/>
        <v/>
      </c>
      <c r="G26" s="397">
        <f>资产负债表!D27</f>
        <v>0</v>
      </c>
      <c r="H26" s="396">
        <f t="shared" si="3"/>
        <v>0</v>
      </c>
    </row>
    <row r="27" s="2" customFormat="1" ht="20.1" customHeight="1" spans="1:8">
      <c r="A27" s="390">
        <f t="shared" si="4"/>
        <v>23</v>
      </c>
      <c r="B27" s="279" t="s">
        <v>73</v>
      </c>
      <c r="C27" s="13">
        <f>非流动资产汇总!C12</f>
        <v>2093174.83</v>
      </c>
      <c r="D27" s="13">
        <f>非流动资产汇总!D12</f>
        <v>2710489</v>
      </c>
      <c r="E27" s="13">
        <f t="shared" si="1"/>
        <v>617314.17</v>
      </c>
      <c r="F27" s="280">
        <f t="shared" si="2"/>
        <v>29.49</v>
      </c>
      <c r="G27" s="397">
        <f>资产负债表!D28</f>
        <v>0</v>
      </c>
      <c r="H27" s="396">
        <f t="shared" si="3"/>
        <v>2093174.83</v>
      </c>
    </row>
    <row r="28" s="2" customFormat="1" ht="20.1" customHeight="1" spans="1:8">
      <c r="A28" s="390">
        <f t="shared" si="4"/>
        <v>24</v>
      </c>
      <c r="B28" s="279" t="s">
        <v>75</v>
      </c>
      <c r="C28" s="13">
        <f>非流动资产汇总!C13</f>
        <v>0</v>
      </c>
      <c r="D28" s="13">
        <f>非流动资产汇总!D13</f>
        <v>0</v>
      </c>
      <c r="E28" s="13">
        <f t="shared" si="1"/>
        <v>0</v>
      </c>
      <c r="F28" s="280" t="str">
        <f t="shared" si="2"/>
        <v/>
      </c>
      <c r="G28" s="397">
        <f>资产负债表!D29</f>
        <v>0</v>
      </c>
      <c r="H28" s="396">
        <f t="shared" si="3"/>
        <v>0</v>
      </c>
    </row>
    <row r="29" s="2" customFormat="1" ht="20.1" customHeight="1" spans="1:8">
      <c r="A29" s="390">
        <f t="shared" si="4"/>
        <v>25</v>
      </c>
      <c r="B29" s="279" t="s">
        <v>77</v>
      </c>
      <c r="C29" s="13">
        <f>非流动资产汇总!C14</f>
        <v>0</v>
      </c>
      <c r="D29" s="13">
        <f>非流动资产汇总!D14</f>
        <v>0</v>
      </c>
      <c r="E29" s="13">
        <f t="shared" si="1"/>
        <v>0</v>
      </c>
      <c r="F29" s="280" t="str">
        <f t="shared" si="2"/>
        <v/>
      </c>
      <c r="G29" s="397">
        <f>资产负债表!D30</f>
        <v>0</v>
      </c>
      <c r="H29" s="396">
        <f t="shared" si="3"/>
        <v>0</v>
      </c>
    </row>
    <row r="30" s="2" customFormat="1" ht="20.1" customHeight="1" spans="1:8">
      <c r="A30" s="390">
        <f t="shared" si="4"/>
        <v>26</v>
      </c>
      <c r="B30" s="279" t="s">
        <v>79</v>
      </c>
      <c r="C30" s="13">
        <f>非流动资产汇总!C15</f>
        <v>0</v>
      </c>
      <c r="D30" s="13">
        <f>非流动资产汇总!D15</f>
        <v>0</v>
      </c>
      <c r="E30" s="13">
        <f t="shared" si="1"/>
        <v>0</v>
      </c>
      <c r="F30" s="280" t="str">
        <f t="shared" si="2"/>
        <v/>
      </c>
      <c r="G30" s="397">
        <f>资产负债表!D31</f>
        <v>0</v>
      </c>
      <c r="H30" s="396">
        <f t="shared" si="3"/>
        <v>0</v>
      </c>
    </row>
    <row r="31" s="2" customFormat="1" ht="20.1" customHeight="1" spans="1:8">
      <c r="A31" s="390">
        <f t="shared" si="4"/>
        <v>27</v>
      </c>
      <c r="B31" s="279" t="s">
        <v>81</v>
      </c>
      <c r="C31" s="13">
        <f>非流动资产汇总!C16</f>
        <v>0</v>
      </c>
      <c r="D31" s="13">
        <f>非流动资产汇总!D16</f>
        <v>0</v>
      </c>
      <c r="E31" s="13">
        <f t="shared" si="1"/>
        <v>0</v>
      </c>
      <c r="F31" s="280" t="str">
        <f t="shared" si="2"/>
        <v/>
      </c>
      <c r="G31" s="397">
        <f>资产负债表!D32</f>
        <v>0</v>
      </c>
      <c r="H31" s="396">
        <f t="shared" si="3"/>
        <v>0</v>
      </c>
    </row>
    <row r="32" s="2" customFormat="1" ht="20.1" customHeight="1" spans="1:8">
      <c r="A32" s="390">
        <f t="shared" si="4"/>
        <v>28</v>
      </c>
      <c r="B32" s="279" t="s">
        <v>83</v>
      </c>
      <c r="C32" s="13">
        <f>非流动资产汇总!C17</f>
        <v>0</v>
      </c>
      <c r="D32" s="13">
        <f>非流动资产汇总!D17</f>
        <v>0</v>
      </c>
      <c r="E32" s="13">
        <f t="shared" si="1"/>
        <v>0</v>
      </c>
      <c r="F32" s="280" t="str">
        <f t="shared" si="2"/>
        <v/>
      </c>
      <c r="G32" s="397">
        <f>资产负债表!D33</f>
        <v>0</v>
      </c>
      <c r="H32" s="396">
        <f t="shared" si="3"/>
        <v>0</v>
      </c>
    </row>
    <row r="33" s="2" customFormat="1" ht="20.1" customHeight="1" spans="1:8">
      <c r="A33" s="390">
        <f t="shared" si="4"/>
        <v>29</v>
      </c>
      <c r="B33" s="279" t="s">
        <v>85</v>
      </c>
      <c r="C33" s="13">
        <f>非流动资产汇总!C18</f>
        <v>0</v>
      </c>
      <c r="D33" s="13">
        <f>非流动资产汇总!D18</f>
        <v>0</v>
      </c>
      <c r="E33" s="13">
        <f t="shared" si="1"/>
        <v>0</v>
      </c>
      <c r="F33" s="280" t="str">
        <f t="shared" si="2"/>
        <v/>
      </c>
      <c r="G33" s="397">
        <f>资产负债表!D34</f>
        <v>0</v>
      </c>
      <c r="H33" s="396">
        <f t="shared" si="3"/>
        <v>0</v>
      </c>
    </row>
    <row r="34" s="2" customFormat="1" ht="20.1" customHeight="1" spans="1:8">
      <c r="A34" s="390">
        <f t="shared" si="4"/>
        <v>30</v>
      </c>
      <c r="B34" s="279" t="s">
        <v>87</v>
      </c>
      <c r="C34" s="13">
        <f>非流动资产汇总!C19</f>
        <v>0</v>
      </c>
      <c r="D34" s="13">
        <f>非流动资产汇总!D19</f>
        <v>0</v>
      </c>
      <c r="E34" s="13">
        <f t="shared" si="1"/>
        <v>0</v>
      </c>
      <c r="F34" s="280" t="str">
        <f t="shared" si="2"/>
        <v/>
      </c>
      <c r="G34" s="397">
        <f>资产负债表!D35</f>
        <v>0</v>
      </c>
      <c r="H34" s="396">
        <f t="shared" si="3"/>
        <v>0</v>
      </c>
    </row>
    <row r="35" s="2" customFormat="1" ht="20.1" customHeight="1" spans="1:8">
      <c r="A35" s="390">
        <f t="shared" si="4"/>
        <v>31</v>
      </c>
      <c r="B35" s="279" t="s">
        <v>89</v>
      </c>
      <c r="C35" s="13">
        <f>非流动资产汇总!C20</f>
        <v>0</v>
      </c>
      <c r="D35" s="13">
        <f>非流动资产汇总!D20</f>
        <v>0</v>
      </c>
      <c r="E35" s="13">
        <f t="shared" si="1"/>
        <v>0</v>
      </c>
      <c r="F35" s="280" t="str">
        <f t="shared" si="2"/>
        <v/>
      </c>
      <c r="G35" s="397">
        <f>资产负债表!D36</f>
        <v>0</v>
      </c>
      <c r="H35" s="396">
        <f t="shared" si="3"/>
        <v>0</v>
      </c>
    </row>
    <row r="36" s="2" customFormat="1" ht="20.1" customHeight="1" spans="1:8">
      <c r="A36" s="390">
        <f t="shared" si="4"/>
        <v>32</v>
      </c>
      <c r="B36" s="279" t="s">
        <v>90</v>
      </c>
      <c r="C36" s="13">
        <f>非流动资产汇总!C21</f>
        <v>0</v>
      </c>
      <c r="D36" s="13">
        <f>非流动资产汇总!D21</f>
        <v>0</v>
      </c>
      <c r="E36" s="13">
        <f t="shared" si="1"/>
        <v>0</v>
      </c>
      <c r="F36" s="280" t="str">
        <f t="shared" si="2"/>
        <v/>
      </c>
      <c r="G36" s="397">
        <f>资产负债表!D37</f>
        <v>0</v>
      </c>
      <c r="H36" s="396">
        <f t="shared" si="3"/>
        <v>0</v>
      </c>
    </row>
    <row r="37" s="2" customFormat="1" ht="20.1" customHeight="1" spans="1:8">
      <c r="A37" s="390">
        <f t="shared" si="4"/>
        <v>33</v>
      </c>
      <c r="B37" s="279" t="s">
        <v>92</v>
      </c>
      <c r="C37" s="13">
        <f>非流动资产汇总!C22</f>
        <v>0</v>
      </c>
      <c r="D37" s="13">
        <f>非流动资产汇总!D22</f>
        <v>0</v>
      </c>
      <c r="E37" s="13"/>
      <c r="F37" s="280"/>
      <c r="G37" s="397">
        <f>资产负债表!D38</f>
        <v>0</v>
      </c>
      <c r="H37" s="396">
        <f t="shared" si="3"/>
        <v>0</v>
      </c>
    </row>
    <row r="38" s="44" customFormat="1" ht="20.1" customHeight="1" spans="1:8">
      <c r="A38" s="390">
        <f t="shared" si="4"/>
        <v>34</v>
      </c>
      <c r="B38" s="398" t="s">
        <v>152</v>
      </c>
      <c r="C38" s="394">
        <f>SUM(C5,C19)</f>
        <v>2093174.83</v>
      </c>
      <c r="D38" s="394">
        <f>SUM(D5,D19)</f>
        <v>2710489</v>
      </c>
      <c r="E38" s="394">
        <f>SUM(E5,E19)</f>
        <v>617314.17</v>
      </c>
      <c r="F38" s="395">
        <f t="shared" si="2"/>
        <v>29.49</v>
      </c>
      <c r="G38" s="396">
        <f>资产负债表!D45</f>
        <v>0</v>
      </c>
      <c r="H38" s="396">
        <f t="shared" si="3"/>
        <v>2093174.83</v>
      </c>
    </row>
    <row r="39" s="44" customFormat="1" ht="20.1" customHeight="1" spans="1:8">
      <c r="A39" s="390">
        <f t="shared" si="4"/>
        <v>35</v>
      </c>
      <c r="B39" s="398" t="s">
        <v>153</v>
      </c>
      <c r="C39" s="394">
        <f>SUM(C40:C52)</f>
        <v>0</v>
      </c>
      <c r="D39" s="394">
        <f>SUM(D40:D52)</f>
        <v>0</v>
      </c>
      <c r="E39" s="394">
        <f>SUM(E40:E52)</f>
        <v>0</v>
      </c>
      <c r="F39" s="395" t="str">
        <f t="shared" si="2"/>
        <v/>
      </c>
      <c r="G39" s="396">
        <f>资产负债表!I19</f>
        <v>0</v>
      </c>
      <c r="H39" s="396">
        <f t="shared" si="3"/>
        <v>0</v>
      </c>
    </row>
    <row r="40" s="2" customFormat="1" ht="20.1" customHeight="1" spans="1:8">
      <c r="A40" s="390">
        <f t="shared" si="4"/>
        <v>36</v>
      </c>
      <c r="B40" s="279" t="s">
        <v>29</v>
      </c>
      <c r="C40" s="13">
        <f>流动负债汇总!C5</f>
        <v>0</v>
      </c>
      <c r="D40" s="13">
        <f>流动负债汇总!D5</f>
        <v>0</v>
      </c>
      <c r="E40" s="13">
        <f t="shared" si="1"/>
        <v>0</v>
      </c>
      <c r="F40" s="280" t="str">
        <f t="shared" si="2"/>
        <v/>
      </c>
      <c r="G40" s="397">
        <f>资产负债表!I6</f>
        <v>0</v>
      </c>
      <c r="H40" s="396">
        <f t="shared" si="3"/>
        <v>0</v>
      </c>
    </row>
    <row r="41" s="2" customFormat="1" ht="20.1" customHeight="1" spans="1:8">
      <c r="A41" s="390">
        <f t="shared" si="4"/>
        <v>37</v>
      </c>
      <c r="B41" s="279" t="s">
        <v>31</v>
      </c>
      <c r="C41" s="13">
        <f>流动负债汇总!C6</f>
        <v>0</v>
      </c>
      <c r="D41" s="13">
        <f>流动负债汇总!D6</f>
        <v>0</v>
      </c>
      <c r="E41" s="13">
        <f t="shared" si="1"/>
        <v>0</v>
      </c>
      <c r="F41" s="280" t="str">
        <f t="shared" si="2"/>
        <v/>
      </c>
      <c r="G41" s="397">
        <f>资产负债表!I7</f>
        <v>0</v>
      </c>
      <c r="H41" s="396">
        <f t="shared" si="3"/>
        <v>0</v>
      </c>
    </row>
    <row r="42" s="2" customFormat="1" ht="20.1" customHeight="1" spans="1:8">
      <c r="A42" s="390">
        <f t="shared" si="4"/>
        <v>38</v>
      </c>
      <c r="B42" s="279" t="s">
        <v>33</v>
      </c>
      <c r="C42" s="13">
        <f>流动负债汇总!C7</f>
        <v>0</v>
      </c>
      <c r="D42" s="13">
        <f>流动负债汇总!D7</f>
        <v>0</v>
      </c>
      <c r="E42" s="13">
        <f t="shared" si="1"/>
        <v>0</v>
      </c>
      <c r="F42" s="280" t="str">
        <f t="shared" si="2"/>
        <v/>
      </c>
      <c r="G42" s="397">
        <f>资产负债表!I8</f>
        <v>0</v>
      </c>
      <c r="H42" s="396">
        <f t="shared" si="3"/>
        <v>0</v>
      </c>
    </row>
    <row r="43" s="2" customFormat="1" ht="20.1" customHeight="1" spans="1:8">
      <c r="A43" s="390">
        <f t="shared" si="4"/>
        <v>39</v>
      </c>
      <c r="B43" s="279" t="s">
        <v>35</v>
      </c>
      <c r="C43" s="13">
        <f>流动负债汇总!C8</f>
        <v>0</v>
      </c>
      <c r="D43" s="13">
        <f>流动负债汇总!D8</f>
        <v>0</v>
      </c>
      <c r="E43" s="13">
        <f t="shared" si="1"/>
        <v>0</v>
      </c>
      <c r="F43" s="280" t="str">
        <f t="shared" si="2"/>
        <v/>
      </c>
      <c r="G43" s="397">
        <f>资产负债表!I9</f>
        <v>0</v>
      </c>
      <c r="H43" s="396">
        <f t="shared" si="3"/>
        <v>0</v>
      </c>
    </row>
    <row r="44" s="2" customFormat="1" ht="20.1" customHeight="1" spans="1:8">
      <c r="A44" s="390">
        <f t="shared" si="4"/>
        <v>40</v>
      </c>
      <c r="B44" s="279" t="s">
        <v>37</v>
      </c>
      <c r="C44" s="13">
        <f>流动负债汇总!C9</f>
        <v>0</v>
      </c>
      <c r="D44" s="13">
        <f>流动负债汇总!D9</f>
        <v>0</v>
      </c>
      <c r="E44" s="13">
        <f t="shared" si="1"/>
        <v>0</v>
      </c>
      <c r="F44" s="280" t="str">
        <f t="shared" si="2"/>
        <v/>
      </c>
      <c r="G44" s="397">
        <f>资产负债表!I10</f>
        <v>0</v>
      </c>
      <c r="H44" s="396">
        <f t="shared" si="3"/>
        <v>0</v>
      </c>
    </row>
    <row r="45" s="2" customFormat="1" ht="20.1" customHeight="1" spans="1:8">
      <c r="A45" s="390">
        <f t="shared" si="4"/>
        <v>41</v>
      </c>
      <c r="B45" s="279" t="s">
        <v>39</v>
      </c>
      <c r="C45" s="13">
        <f>流动负债汇总!C10</f>
        <v>0</v>
      </c>
      <c r="D45" s="13">
        <f>流动负债汇总!D10</f>
        <v>0</v>
      </c>
      <c r="E45" s="13">
        <f t="shared" si="1"/>
        <v>0</v>
      </c>
      <c r="F45" s="280" t="str">
        <f t="shared" si="2"/>
        <v/>
      </c>
      <c r="G45" s="397">
        <f>资产负债表!I11</f>
        <v>0</v>
      </c>
      <c r="H45" s="396">
        <f t="shared" si="3"/>
        <v>0</v>
      </c>
    </row>
    <row r="46" s="2" customFormat="1" ht="20.1" customHeight="1" spans="1:8">
      <c r="A46" s="390">
        <f t="shared" si="4"/>
        <v>42</v>
      </c>
      <c r="B46" s="279" t="s">
        <v>41</v>
      </c>
      <c r="C46" s="13">
        <f>流动负债汇总!C11</f>
        <v>0</v>
      </c>
      <c r="D46" s="13">
        <f>流动负债汇总!D11</f>
        <v>0</v>
      </c>
      <c r="E46" s="13">
        <f t="shared" si="1"/>
        <v>0</v>
      </c>
      <c r="F46" s="280" t="str">
        <f t="shared" si="2"/>
        <v/>
      </c>
      <c r="G46" s="397">
        <f>资产负债表!I12</f>
        <v>0</v>
      </c>
      <c r="H46" s="396">
        <f t="shared" si="3"/>
        <v>0</v>
      </c>
    </row>
    <row r="47" s="2" customFormat="1" ht="20.1" customHeight="1" spans="1:8">
      <c r="A47" s="390">
        <f t="shared" si="4"/>
        <v>43</v>
      </c>
      <c r="B47" s="279" t="s">
        <v>43</v>
      </c>
      <c r="C47" s="13">
        <f>流动负债汇总!C12</f>
        <v>0</v>
      </c>
      <c r="D47" s="13">
        <f>流动负债汇总!D12</f>
        <v>0</v>
      </c>
      <c r="E47" s="13">
        <f t="shared" si="1"/>
        <v>0</v>
      </c>
      <c r="F47" s="280" t="str">
        <f t="shared" si="2"/>
        <v/>
      </c>
      <c r="G47" s="397">
        <f>资产负债表!I13</f>
        <v>0</v>
      </c>
      <c r="H47" s="396">
        <f t="shared" si="3"/>
        <v>0</v>
      </c>
    </row>
    <row r="48" s="2" customFormat="1" ht="20.1" customHeight="1" spans="1:8">
      <c r="A48" s="390">
        <f t="shared" si="4"/>
        <v>44</v>
      </c>
      <c r="B48" s="279" t="s">
        <v>45</v>
      </c>
      <c r="C48" s="13">
        <f>流动负债汇总!C13</f>
        <v>0</v>
      </c>
      <c r="D48" s="13">
        <f>流动负债汇总!D13</f>
        <v>0</v>
      </c>
      <c r="E48" s="13">
        <f t="shared" si="1"/>
        <v>0</v>
      </c>
      <c r="F48" s="280" t="str">
        <f t="shared" si="2"/>
        <v/>
      </c>
      <c r="G48" s="397">
        <f>资产负债表!I14</f>
        <v>0</v>
      </c>
      <c r="H48" s="396">
        <f t="shared" si="3"/>
        <v>0</v>
      </c>
    </row>
    <row r="49" s="2" customFormat="1" ht="20.1" customHeight="1" spans="1:8">
      <c r="A49" s="390">
        <f t="shared" si="4"/>
        <v>45</v>
      </c>
      <c r="B49" s="279" t="s">
        <v>47</v>
      </c>
      <c r="C49" s="13">
        <f>流动负债汇总!C14</f>
        <v>0</v>
      </c>
      <c r="D49" s="13">
        <f>流动负债汇总!D14</f>
        <v>0</v>
      </c>
      <c r="E49" s="13">
        <f t="shared" si="1"/>
        <v>0</v>
      </c>
      <c r="F49" s="280" t="str">
        <f t="shared" si="2"/>
        <v/>
      </c>
      <c r="G49" s="397">
        <f>资产负债表!I15</f>
        <v>0</v>
      </c>
      <c r="H49" s="396">
        <f t="shared" si="3"/>
        <v>0</v>
      </c>
    </row>
    <row r="50" s="2" customFormat="1" ht="20.1" customHeight="1" spans="1:8">
      <c r="A50" s="390">
        <f t="shared" si="4"/>
        <v>46</v>
      </c>
      <c r="B50" s="279" t="s">
        <v>49</v>
      </c>
      <c r="C50" s="13">
        <f>流动负债汇总!C15</f>
        <v>0</v>
      </c>
      <c r="D50" s="13">
        <f>流动负债汇总!D15</f>
        <v>0</v>
      </c>
      <c r="E50" s="13"/>
      <c r="F50" s="280"/>
      <c r="G50" s="397">
        <f>资产负债表!I16</f>
        <v>0</v>
      </c>
      <c r="H50" s="396">
        <f t="shared" si="3"/>
        <v>0</v>
      </c>
    </row>
    <row r="51" s="2" customFormat="1" ht="20.1" customHeight="1" spans="1:8">
      <c r="A51" s="390">
        <f t="shared" si="4"/>
        <v>47</v>
      </c>
      <c r="B51" s="279" t="s">
        <v>52</v>
      </c>
      <c r="C51" s="13">
        <f>流动负债汇总!C16</f>
        <v>0</v>
      </c>
      <c r="D51" s="13">
        <f>流动负债汇总!D16</f>
        <v>0</v>
      </c>
      <c r="E51" s="13">
        <f t="shared" si="1"/>
        <v>0</v>
      </c>
      <c r="F51" s="280" t="str">
        <f t="shared" si="2"/>
        <v/>
      </c>
      <c r="G51" s="397">
        <f>资产负债表!I17</f>
        <v>0</v>
      </c>
      <c r="H51" s="396">
        <f t="shared" si="3"/>
        <v>0</v>
      </c>
    </row>
    <row r="52" s="2" customFormat="1" ht="20.1" customHeight="1" spans="1:8">
      <c r="A52" s="390">
        <f t="shared" si="4"/>
        <v>48</v>
      </c>
      <c r="B52" s="279" t="s">
        <v>54</v>
      </c>
      <c r="C52" s="13">
        <f>流动负债汇总!C17</f>
        <v>0</v>
      </c>
      <c r="D52" s="13">
        <f>流动负债汇总!D17</f>
        <v>0</v>
      </c>
      <c r="E52" s="13">
        <f t="shared" si="1"/>
        <v>0</v>
      </c>
      <c r="F52" s="280" t="str">
        <f t="shared" si="2"/>
        <v/>
      </c>
      <c r="G52" s="397">
        <f>资产负债表!I18</f>
        <v>0</v>
      </c>
      <c r="H52" s="396">
        <f t="shared" si="3"/>
        <v>0</v>
      </c>
    </row>
    <row r="53" s="44" customFormat="1" ht="20.1" customHeight="1" spans="1:8">
      <c r="A53" s="390">
        <f t="shared" si="4"/>
        <v>49</v>
      </c>
      <c r="B53" s="398" t="s">
        <v>154</v>
      </c>
      <c r="C53" s="394">
        <f>SUM(C54:C61)</f>
        <v>0</v>
      </c>
      <c r="D53" s="394">
        <f t="shared" ref="D53:E53" si="6">SUM(D54:D61)</f>
        <v>0</v>
      </c>
      <c r="E53" s="394">
        <f t="shared" si="6"/>
        <v>0</v>
      </c>
      <c r="F53" s="395" t="str">
        <f t="shared" si="2"/>
        <v/>
      </c>
      <c r="G53" s="396">
        <f>资产负债表!I31</f>
        <v>0</v>
      </c>
      <c r="H53" s="396">
        <f t="shared" si="3"/>
        <v>0</v>
      </c>
    </row>
    <row r="54" s="2" customFormat="1" ht="20.1" customHeight="1" spans="1:8">
      <c r="A54" s="390">
        <f t="shared" si="4"/>
        <v>50</v>
      </c>
      <c r="B54" s="279" t="s">
        <v>60</v>
      </c>
      <c r="C54" s="13">
        <f>'非流动负债汇总 '!C5</f>
        <v>0</v>
      </c>
      <c r="D54" s="13">
        <f>'非流动负债汇总 '!D5</f>
        <v>0</v>
      </c>
      <c r="E54" s="13">
        <f t="shared" si="1"/>
        <v>0</v>
      </c>
      <c r="F54" s="280" t="str">
        <f t="shared" si="2"/>
        <v/>
      </c>
      <c r="G54" s="397">
        <f>资产负债表!I21</f>
        <v>0</v>
      </c>
      <c r="H54" s="396">
        <f t="shared" si="3"/>
        <v>0</v>
      </c>
    </row>
    <row r="55" s="2" customFormat="1" ht="20.1" customHeight="1" spans="1:8">
      <c r="A55" s="390">
        <f t="shared" si="4"/>
        <v>51</v>
      </c>
      <c r="B55" s="279" t="s">
        <v>62</v>
      </c>
      <c r="C55" s="13">
        <f>'非流动负债汇总 '!C6</f>
        <v>0</v>
      </c>
      <c r="D55" s="13">
        <f>'非流动负债汇总 '!D6</f>
        <v>0</v>
      </c>
      <c r="E55" s="13">
        <f t="shared" si="1"/>
        <v>0</v>
      </c>
      <c r="F55" s="280" t="str">
        <f t="shared" si="2"/>
        <v/>
      </c>
      <c r="G55" s="397">
        <f>资产负债表!I22</f>
        <v>0</v>
      </c>
      <c r="H55" s="396">
        <f t="shared" si="3"/>
        <v>0</v>
      </c>
    </row>
    <row r="56" s="2" customFormat="1" ht="20.1" customHeight="1" spans="1:8">
      <c r="A56" s="390">
        <f t="shared" si="4"/>
        <v>52</v>
      </c>
      <c r="B56" s="279" t="s">
        <v>68</v>
      </c>
      <c r="C56" s="13">
        <f>'非流动负债汇总 '!C7</f>
        <v>0</v>
      </c>
      <c r="D56" s="13">
        <f>'非流动负债汇总 '!D7</f>
        <v>0</v>
      </c>
      <c r="E56" s="13">
        <f t="shared" si="1"/>
        <v>0</v>
      </c>
      <c r="F56" s="280" t="str">
        <f t="shared" si="2"/>
        <v/>
      </c>
      <c r="G56" s="397">
        <f>资产负债表!I25</f>
        <v>0</v>
      </c>
      <c r="H56" s="396">
        <f t="shared" si="3"/>
        <v>0</v>
      </c>
    </row>
    <row r="57" s="2" customFormat="1" ht="20.1" customHeight="1" spans="1:8">
      <c r="A57" s="390">
        <f t="shared" si="4"/>
        <v>53</v>
      </c>
      <c r="B57" s="279" t="s">
        <v>70</v>
      </c>
      <c r="C57" s="13">
        <f>'非流动负债汇总 '!C8</f>
        <v>0</v>
      </c>
      <c r="D57" s="13">
        <f>'非流动负债汇总 '!D8</f>
        <v>0</v>
      </c>
      <c r="E57" s="13">
        <f t="shared" si="1"/>
        <v>0</v>
      </c>
      <c r="F57" s="280" t="str">
        <f t="shared" si="2"/>
        <v/>
      </c>
      <c r="G57" s="397">
        <f>资产负债表!I26</f>
        <v>0</v>
      </c>
      <c r="H57" s="396">
        <f t="shared" si="3"/>
        <v>0</v>
      </c>
    </row>
    <row r="58" s="2" customFormat="1" ht="20.1" customHeight="1" spans="1:8">
      <c r="A58" s="390">
        <f t="shared" si="4"/>
        <v>54</v>
      </c>
      <c r="B58" s="279" t="s">
        <v>72</v>
      </c>
      <c r="C58" s="13">
        <f>'非流动负债汇总 '!C9</f>
        <v>0</v>
      </c>
      <c r="D58" s="13">
        <f>'非流动负债汇总 '!D9</f>
        <v>0</v>
      </c>
      <c r="E58" s="13">
        <f t="shared" si="1"/>
        <v>0</v>
      </c>
      <c r="F58" s="280" t="str">
        <f t="shared" si="2"/>
        <v/>
      </c>
      <c r="G58" s="397">
        <f>资产负债表!I27</f>
        <v>0</v>
      </c>
      <c r="H58" s="396">
        <f t="shared" si="3"/>
        <v>0</v>
      </c>
    </row>
    <row r="59" s="2" customFormat="1" ht="20.1" customHeight="1" spans="1:8">
      <c r="A59" s="390">
        <f t="shared" si="4"/>
        <v>55</v>
      </c>
      <c r="B59" s="279" t="s">
        <v>74</v>
      </c>
      <c r="C59" s="13">
        <f>'非流动负债汇总 '!C10</f>
        <v>0</v>
      </c>
      <c r="D59" s="13">
        <f>'非流动负债汇总 '!D10</f>
        <v>0</v>
      </c>
      <c r="E59" s="13">
        <f t="shared" si="1"/>
        <v>0</v>
      </c>
      <c r="F59" s="280" t="str">
        <f t="shared" si="2"/>
        <v/>
      </c>
      <c r="G59" s="397">
        <f>资产负债表!I28</f>
        <v>0</v>
      </c>
      <c r="H59" s="396">
        <f t="shared" si="3"/>
        <v>0</v>
      </c>
    </row>
    <row r="60" s="2" customFormat="1" ht="20.1" customHeight="1" spans="1:8">
      <c r="A60" s="390">
        <f t="shared" si="4"/>
        <v>56</v>
      </c>
      <c r="B60" s="279" t="s">
        <v>76</v>
      </c>
      <c r="C60" s="13">
        <f>'非流动负债汇总 '!C11</f>
        <v>0</v>
      </c>
      <c r="D60" s="13">
        <f>'非流动负债汇总 '!D11</f>
        <v>0</v>
      </c>
      <c r="E60" s="13">
        <f t="shared" si="1"/>
        <v>0</v>
      </c>
      <c r="F60" s="280" t="str">
        <f t="shared" si="2"/>
        <v/>
      </c>
      <c r="G60" s="397">
        <f>资产负债表!I29</f>
        <v>0</v>
      </c>
      <c r="H60" s="396">
        <f t="shared" si="3"/>
        <v>0</v>
      </c>
    </row>
    <row r="61" s="2" customFormat="1" ht="20.1" customHeight="1" spans="1:8">
      <c r="A61" s="390">
        <f t="shared" si="4"/>
        <v>57</v>
      </c>
      <c r="B61" s="279" t="s">
        <v>78</v>
      </c>
      <c r="C61" s="13">
        <f>'非流动负债汇总 '!C12</f>
        <v>0</v>
      </c>
      <c r="D61" s="13">
        <f>'非流动负债汇总 '!D12</f>
        <v>0</v>
      </c>
      <c r="E61" s="13"/>
      <c r="F61" s="280"/>
      <c r="G61" s="397">
        <f>资产负债表!I30</f>
        <v>0</v>
      </c>
      <c r="H61" s="396">
        <f t="shared" si="3"/>
        <v>0</v>
      </c>
    </row>
    <row r="62" s="44" customFormat="1" ht="20.1" customHeight="1" spans="1:8">
      <c r="A62" s="390">
        <f t="shared" si="4"/>
        <v>58</v>
      </c>
      <c r="B62" s="398" t="s">
        <v>155</v>
      </c>
      <c r="C62" s="394">
        <f>SUM(C39,C53)</f>
        <v>0</v>
      </c>
      <c r="D62" s="394">
        <f>SUM(D39,D53)</f>
        <v>0</v>
      </c>
      <c r="E62" s="394">
        <f>SUM(E39,E53)</f>
        <v>0</v>
      </c>
      <c r="F62" s="395" t="str">
        <f t="shared" si="2"/>
        <v/>
      </c>
      <c r="G62" s="396">
        <f>资产负债表!I32</f>
        <v>0</v>
      </c>
      <c r="H62" s="396">
        <f t="shared" si="3"/>
        <v>0</v>
      </c>
    </row>
    <row r="63" s="44" customFormat="1" ht="20.1" customHeight="1" spans="1:8">
      <c r="A63" s="390">
        <f t="shared" si="4"/>
        <v>59</v>
      </c>
      <c r="B63" s="398" t="s">
        <v>156</v>
      </c>
      <c r="C63" s="394">
        <f>C38-C62</f>
        <v>2093174.83</v>
      </c>
      <c r="D63" s="394">
        <f>D38-D62</f>
        <v>2710489</v>
      </c>
      <c r="E63" s="394">
        <f>E38-E62</f>
        <v>617314.17</v>
      </c>
      <c r="F63" s="395">
        <f t="shared" si="2"/>
        <v>29.49</v>
      </c>
      <c r="G63" s="396">
        <f>资产负债表!I44</f>
        <v>0</v>
      </c>
      <c r="H63" s="396">
        <f t="shared" si="3"/>
        <v>2093174.83</v>
      </c>
    </row>
    <row r="64" s="387" customFormat="1" ht="27.75" customHeight="1" spans="1:6">
      <c r="A64" s="399"/>
      <c r="D64" s="400"/>
      <c r="F64" s="401"/>
    </row>
  </sheetData>
  <sheetProtection formatColumns="0"/>
  <mergeCells count="2">
    <mergeCell ref="A1:F1"/>
    <mergeCell ref="A2:F2"/>
  </mergeCells>
  <hyperlinks>
    <hyperlink ref="B5" location="流动汇总!B1" display="一、流动资产合计"/>
    <hyperlink ref="B6" location="流动汇总!B6" display="货币资金"/>
    <hyperlink ref="B8" location="流动汇总!B8" display="衍生金融资产"/>
    <hyperlink ref="B9" location="流动汇总!B9" display="应收票据"/>
    <hyperlink ref="B12" location="流动汇总!B12" display="预付款项"/>
    <hyperlink ref="B11" location="流动汇总!B11" display="应收款项融资"/>
    <hyperlink ref="B10" location="流动汇总!B10" display="应收账款"/>
    <hyperlink ref="B13" location="流动汇总!B13" display="其他应收款"/>
    <hyperlink ref="B14" location="流动汇总!B14" display="存货"/>
    <hyperlink ref="B16" location="流动汇总!B15" display="持有待售资产"/>
    <hyperlink ref="B17" location="流动汇总!B16" display="一年内到期的非流动资产"/>
    <hyperlink ref="B25" location="固定资产汇总!B18" display="其他非流动金融资产"/>
    <hyperlink ref="B27" location="固定资产汇总!B22" display="固定资产"/>
    <hyperlink ref="B26" location="固定资产汇总!B20" display="投资性房地产"/>
    <hyperlink ref="B28" location="固定资产汇总!B24" display="在建工程"/>
    <hyperlink ref="B34" location="长期待摊费用!B1" display="商誉"/>
    <hyperlink ref="B39" location="流动负债汇总!B1" display="四、流动负债合计"/>
    <hyperlink ref="B40" location="流动负债汇总!B6" display="短期借款"/>
    <hyperlink ref="B42" location="流动负债汇总!B8" display="衍生金融负债"/>
    <hyperlink ref="B43" location="流动负债汇总!B9" display="应付票据"/>
    <hyperlink ref="B44" location="流动负债汇总!B10" display="应付账款"/>
    <hyperlink ref="B49" location="流动负债汇总!B15" display="其他应付款"/>
    <hyperlink ref="B46" location="流动负债汇总!B12" display="合同负债"/>
    <hyperlink ref="B48" location="流动负债汇总!B14" display="应交税费"/>
    <hyperlink ref="B51" location="流动负债汇总!B16" display="一年内到期的非流动负债"/>
    <hyperlink ref="B52" location="流动负债汇总!B17" display="其他流动负债"/>
    <hyperlink ref="B53" location="'非流动负债汇总 '!B1" display="五、非流动负债合计"/>
    <hyperlink ref="B54" location="'非流动负债汇总 '!B6" display="长期借款"/>
    <hyperlink ref="B55" location="'非流动负债汇总 '!B7" display="应付债券"/>
    <hyperlink ref="B56" location="'非流动负债汇总 '!B8" display="租赁负债"/>
    <hyperlink ref="B57" location="'非流动负债汇总 '!B9" display="长期应付款"/>
    <hyperlink ref="B60" location="'非流动负债汇总 '!B12" display="递延所得税负债"/>
    <hyperlink ref="B59" location="'非流动负债汇总 '!B11" display="递延收益"/>
    <hyperlink ref="B7" location="流动汇总!B7" display="交易性金融资产"/>
    <hyperlink ref="B20" location="长期投资汇总!B6" display="债权投资"/>
    <hyperlink ref="B21" location="长期投资汇总!B7" display="其他债权投资"/>
    <hyperlink ref="B22" location="长期投资汇总!B8" display="长期应收款"/>
    <hyperlink ref="B23" location="长期投资汇总!B9" display="长期股权投资"/>
    <hyperlink ref="B24" location="长期投资汇总!B10" display="其他权益工具投资"/>
    <hyperlink ref="B29" location="固定资产汇总!B26" display="生产性生物资产"/>
    <hyperlink ref="B30" location="固定资产汇总!B28" display="油气资产"/>
    <hyperlink ref="B31" location="无形资产汇总!B10" display="使用权资产"/>
    <hyperlink ref="B32" location="无形资产汇总!B12" display="无形资产"/>
    <hyperlink ref="B33" location="无形资产汇总!B14" display="开发支出"/>
    <hyperlink ref="B35" location="递延所得税资产!B1" display="长期待摊费用"/>
    <hyperlink ref="B36" location="其他非流动资产!B1" display="递延所得税资产"/>
    <hyperlink ref="B41" location="流动负债汇总!B7" display="交易性金融负债"/>
    <hyperlink ref="B45" location="流动负债汇总!B11" display="预收款项"/>
    <hyperlink ref="B47" location="流动负债汇总!B13" display="应付职工薪酬"/>
    <hyperlink ref="B58" location="'非流动负债汇总 '!B10" display="预计负债"/>
  </hyperlinks>
  <printOptions horizontalCentered="1"/>
  <pageMargins left="0.62992125984252" right="0.62992125984252" top="0.708661417322835" bottom="0.590551181102362" header="1.02362204724409" footer="0.511811023622047"/>
  <pageSetup paperSize="9" fitToHeight="0" orientation="landscape" horizontalDpi="300" verticalDpi="300"/>
  <headerFooter scaleWithDoc="0">
    <oddFooter>&amp;C&amp;"宋体,常规"&amp;10第 &amp;P 页，共 &amp;N 页&amp;R&amp;"宋体,常规"&amp;10评估机构：中环松德（北京）资产评估有限公司</oddFooter>
  </headerFooter>
  <rowBreaks count="2" manualBreakCount="2">
    <brk id="25" max="0" man="1"/>
    <brk id="45" max="0" man="1"/>
  </rowBreaks>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1"/>
  <sheetViews>
    <sheetView view="pageBreakPreview" zoomScaleNormal="100" workbookViewId="0">
      <selection activeCell="L45" sqref="L45"/>
    </sheetView>
  </sheetViews>
  <sheetFormatPr defaultColWidth="8.875" defaultRowHeight="13"/>
  <cols>
    <col min="1" max="1" width="6.5" style="23" customWidth="1"/>
    <col min="2" max="2" width="14" style="23" customWidth="1"/>
    <col min="3" max="4" width="8.875" style="23"/>
    <col min="5" max="5" width="13.5" style="23" customWidth="1"/>
    <col min="6" max="6" width="8.875" style="23"/>
    <col min="7" max="7" width="11" style="23" customWidth="1"/>
    <col min="8" max="8" width="8.875" style="23"/>
    <col min="9" max="9" width="15.625" style="23" customWidth="1"/>
    <col min="10" max="16384" width="8.875" style="23"/>
  </cols>
  <sheetData>
    <row r="1" ht="28.5" customHeight="1" spans="1:9">
      <c r="A1" s="24" t="s">
        <v>346</v>
      </c>
      <c r="B1" s="24"/>
      <c r="C1" s="24"/>
      <c r="D1" s="24"/>
      <c r="E1" s="24"/>
      <c r="F1" s="24"/>
      <c r="G1" s="24"/>
      <c r="H1" s="24"/>
      <c r="I1" s="24"/>
    </row>
    <row r="2" spans="1:9">
      <c r="A2" s="55" t="str">
        <f>其他权益工具投资!A2</f>
        <v>评估基准日：2023年7月31日</v>
      </c>
      <c r="B2" s="55"/>
      <c r="C2" s="55"/>
      <c r="D2" s="55"/>
      <c r="E2" s="55"/>
      <c r="F2" s="55"/>
      <c r="G2" s="55"/>
      <c r="H2" s="55"/>
      <c r="I2" s="55"/>
    </row>
    <row r="3" s="22" customFormat="1" spans="1:9">
      <c r="A3" s="22" t="str">
        <f>其他权益工具投资!A3</f>
        <v>被评估单位：北京北一中型数控机床有限责任公司</v>
      </c>
      <c r="I3" s="22" t="str">
        <f>其他权益工具投资!I3</f>
        <v>金额单位：人民币元</v>
      </c>
    </row>
    <row r="4" s="261" customFormat="1" ht="14.25" customHeight="1" spans="1:9">
      <c r="A4" s="27" t="s">
        <v>21</v>
      </c>
      <c r="B4" s="27" t="s">
        <v>197</v>
      </c>
      <c r="C4" s="27" t="s">
        <v>336</v>
      </c>
      <c r="D4" s="27" t="s">
        <v>199</v>
      </c>
      <c r="E4" s="28" t="s">
        <v>337</v>
      </c>
      <c r="F4" s="27" t="s">
        <v>109</v>
      </c>
      <c r="G4" s="27" t="s">
        <v>110</v>
      </c>
      <c r="H4" s="27" t="s">
        <v>147</v>
      </c>
      <c r="I4" s="27" t="s">
        <v>24</v>
      </c>
    </row>
    <row r="5" s="261" customFormat="1" spans="1:9">
      <c r="A5" s="262"/>
      <c r="B5" s="262"/>
      <c r="C5" s="262"/>
      <c r="D5" s="262"/>
      <c r="E5" s="263"/>
      <c r="F5" s="263"/>
      <c r="G5" s="264"/>
      <c r="H5" s="264"/>
      <c r="I5" s="264"/>
    </row>
    <row r="6" s="261" customFormat="1" spans="1:9">
      <c r="A6" s="262"/>
      <c r="B6" s="262"/>
      <c r="C6" s="262"/>
      <c r="D6" s="262"/>
      <c r="E6" s="262"/>
      <c r="F6" s="262"/>
      <c r="G6" s="262"/>
      <c r="H6" s="262"/>
      <c r="I6" s="262"/>
    </row>
    <row r="7" s="261" customFormat="1" spans="1:9">
      <c r="A7" s="262"/>
      <c r="B7" s="262"/>
      <c r="C7" s="262"/>
      <c r="D7" s="262"/>
      <c r="E7" s="262"/>
      <c r="F7" s="262"/>
      <c r="G7" s="262"/>
      <c r="H7" s="262"/>
      <c r="I7" s="262"/>
    </row>
    <row r="8" s="261" customFormat="1" spans="1:9">
      <c r="A8" s="262"/>
      <c r="B8" s="262"/>
      <c r="C8" s="262"/>
      <c r="D8" s="262"/>
      <c r="E8" s="262"/>
      <c r="F8" s="262"/>
      <c r="G8" s="262"/>
      <c r="H8" s="262"/>
      <c r="I8" s="262"/>
    </row>
    <row r="9" s="261" customFormat="1" spans="1:9">
      <c r="A9" s="262"/>
      <c r="B9" s="262"/>
      <c r="C9" s="262"/>
      <c r="D9" s="262"/>
      <c r="E9" s="262"/>
      <c r="F9" s="262"/>
      <c r="G9" s="262"/>
      <c r="H9" s="262"/>
      <c r="I9" s="262"/>
    </row>
    <row r="10" s="261" customFormat="1" spans="1:9">
      <c r="A10" s="262"/>
      <c r="B10" s="262"/>
      <c r="C10" s="262"/>
      <c r="D10" s="262"/>
      <c r="E10" s="262"/>
      <c r="F10" s="262"/>
      <c r="G10" s="262"/>
      <c r="H10" s="262"/>
      <c r="I10" s="262"/>
    </row>
    <row r="11" s="261" customFormat="1" spans="1:9">
      <c r="A11" s="262"/>
      <c r="B11" s="262"/>
      <c r="C11" s="262"/>
      <c r="D11" s="262"/>
      <c r="E11" s="262"/>
      <c r="F11" s="262"/>
      <c r="G11" s="262"/>
      <c r="H11" s="262"/>
      <c r="I11" s="262"/>
    </row>
    <row r="12" s="261" customFormat="1" spans="1:9">
      <c r="A12" s="262"/>
      <c r="B12" s="262"/>
      <c r="C12" s="262"/>
      <c r="D12" s="262"/>
      <c r="E12" s="262"/>
      <c r="F12" s="262"/>
      <c r="G12" s="262"/>
      <c r="H12" s="262"/>
      <c r="I12" s="262"/>
    </row>
    <row r="13" s="261" customFormat="1" spans="1:9">
      <c r="A13" s="262"/>
      <c r="B13" s="262"/>
      <c r="C13" s="262"/>
      <c r="D13" s="262"/>
      <c r="E13" s="262"/>
      <c r="F13" s="262"/>
      <c r="G13" s="262"/>
      <c r="H13" s="262"/>
      <c r="I13" s="262"/>
    </row>
    <row r="14" s="261" customFormat="1" spans="1:9">
      <c r="A14" s="262"/>
      <c r="B14" s="262"/>
      <c r="C14" s="262"/>
      <c r="D14" s="262"/>
      <c r="E14" s="262"/>
      <c r="F14" s="262"/>
      <c r="G14" s="262"/>
      <c r="H14" s="262"/>
      <c r="I14" s="262"/>
    </row>
    <row r="15" s="261" customFormat="1" spans="1:9">
      <c r="A15" s="262"/>
      <c r="B15" s="262"/>
      <c r="C15" s="262"/>
      <c r="D15" s="262"/>
      <c r="E15" s="262"/>
      <c r="F15" s="262"/>
      <c r="G15" s="262"/>
      <c r="H15" s="262"/>
      <c r="I15" s="262"/>
    </row>
    <row r="16" s="261" customFormat="1" spans="1:9">
      <c r="A16" s="262"/>
      <c r="B16" s="262"/>
      <c r="C16" s="262"/>
      <c r="D16" s="262"/>
      <c r="E16" s="262"/>
      <c r="F16" s="262"/>
      <c r="G16" s="262"/>
      <c r="H16" s="262"/>
      <c r="I16" s="262"/>
    </row>
    <row r="17" s="261" customFormat="1" spans="1:9">
      <c r="A17" s="262"/>
      <c r="B17" s="262"/>
      <c r="C17" s="262"/>
      <c r="D17" s="262"/>
      <c r="E17" s="262"/>
      <c r="F17" s="262"/>
      <c r="G17" s="262"/>
      <c r="H17" s="262"/>
      <c r="I17" s="262"/>
    </row>
    <row r="18" s="261" customFormat="1" spans="1:9">
      <c r="A18" s="262"/>
      <c r="B18" s="262"/>
      <c r="C18" s="262"/>
      <c r="D18" s="262"/>
      <c r="E18" s="262"/>
      <c r="F18" s="262"/>
      <c r="G18" s="262"/>
      <c r="H18" s="262"/>
      <c r="I18" s="262"/>
    </row>
    <row r="19" s="261" customFormat="1" spans="1:9">
      <c r="A19" s="262"/>
      <c r="B19" s="265" t="s">
        <v>239</v>
      </c>
      <c r="C19" s="262"/>
      <c r="D19" s="262"/>
      <c r="E19" s="262"/>
      <c r="F19" s="262"/>
      <c r="G19" s="262"/>
      <c r="H19" s="262"/>
      <c r="I19" s="262"/>
    </row>
    <row r="20" spans="1:9">
      <c r="A20" s="64" t="str">
        <f>其他权益工具投资!A20</f>
        <v>被评估单位填表人：</v>
      </c>
      <c r="B20" s="64"/>
      <c r="C20" s="64"/>
      <c r="D20" s="64"/>
      <c r="E20" s="64"/>
      <c r="F20" s="64"/>
      <c r="G20" s="64"/>
      <c r="H20" s="64"/>
      <c r="I20" s="64"/>
    </row>
    <row r="21" spans="1:9">
      <c r="A21" s="64" t="str">
        <f>其他权益工具投资!A21</f>
        <v>填表日期：2023年9月1日</v>
      </c>
      <c r="B21" s="64"/>
      <c r="C21" s="64"/>
      <c r="D21" s="64"/>
      <c r="E21" s="64"/>
      <c r="F21" s="64"/>
      <c r="G21" s="64"/>
      <c r="H21" s="64"/>
      <c r="I21" s="64"/>
    </row>
  </sheetData>
  <mergeCells count="2">
    <mergeCell ref="A1:I1"/>
    <mergeCell ref="A2:I2"/>
  </mergeCells>
  <printOptions horizontalCentered="1"/>
  <pageMargins left="0.62992125984252" right="0.62992125984252" top="0.708661417322835" bottom="0.590551181102362" header="1.02362204724409" footer="0.511811023622047"/>
  <pageSetup paperSize="9" fitToHeight="0" orientation="landscape" horizontalDpi="1200" verticalDpi="1200"/>
  <headerFooter scaleWithDoc="0">
    <oddFooter>&amp;C&amp;"宋体,常规"&amp;10第 &amp;P 页，共 &amp;N 页&amp;R&amp;"宋体,常规"&amp;10评估机构：中环松德（北京）资产评估有限公司</oddFooter>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28"/>
  <sheetViews>
    <sheetView view="pageBreakPreview" zoomScaleNormal="100" workbookViewId="0">
      <selection activeCell="L45" sqref="L45"/>
    </sheetView>
  </sheetViews>
  <sheetFormatPr defaultColWidth="9" defaultRowHeight="15.75" customHeight="1"/>
  <cols>
    <col min="1" max="1" width="5.5" style="225" customWidth="1"/>
    <col min="2" max="2" width="7.625" style="225" customWidth="1"/>
    <col min="3" max="3" width="9.125" style="225" customWidth="1"/>
    <col min="4" max="4" width="12.125" style="225" customWidth="1"/>
    <col min="5" max="5" width="6.125" style="225" customWidth="1"/>
    <col min="6" max="6" width="10.875" style="225" customWidth="1"/>
    <col min="7" max="7" width="4.625" style="225" customWidth="1"/>
    <col min="8" max="8" width="7.625" style="225" customWidth="1"/>
    <col min="9" max="9" width="7.125" style="225" customWidth="1"/>
    <col min="10" max="11" width="9.5" style="225" customWidth="1"/>
    <col min="12" max="12" width="8.875" style="225" customWidth="1"/>
    <col min="13" max="13" width="7.625" style="225" customWidth="1"/>
    <col min="14" max="14" width="9.375" style="225" customWidth="1"/>
    <col min="15" max="15" width="7.625" style="225" customWidth="1"/>
    <col min="16" max="16" width="7.125" style="225" customWidth="1"/>
    <col min="17" max="17" width="9" style="225" customWidth="1"/>
    <col min="18" max="16384" width="9" style="225"/>
  </cols>
  <sheetData>
    <row r="1" s="222" customFormat="1" ht="24.95" customHeight="1" spans="1:17">
      <c r="A1" s="82" t="s">
        <v>347</v>
      </c>
      <c r="B1" s="82"/>
      <c r="C1" s="82"/>
      <c r="D1" s="82"/>
      <c r="E1" s="82"/>
      <c r="F1" s="82"/>
      <c r="G1" s="82"/>
      <c r="H1" s="82"/>
      <c r="I1" s="82"/>
      <c r="J1" s="82"/>
      <c r="K1" s="82"/>
      <c r="L1" s="82"/>
      <c r="M1" s="82"/>
      <c r="N1" s="82"/>
      <c r="O1" s="82"/>
      <c r="P1" s="82"/>
      <c r="Q1" s="82"/>
    </row>
    <row r="2" s="223" customFormat="1" ht="20.1" customHeight="1" spans="1:17">
      <c r="A2" s="226" t="s">
        <v>348</v>
      </c>
      <c r="B2" s="226"/>
      <c r="C2" s="226"/>
      <c r="D2" s="226"/>
      <c r="E2" s="226"/>
      <c r="F2" s="226"/>
      <c r="G2" s="226"/>
      <c r="H2" s="226"/>
      <c r="I2" s="226"/>
      <c r="J2" s="226"/>
      <c r="K2" s="226"/>
      <c r="L2" s="226"/>
      <c r="M2" s="226"/>
      <c r="N2" s="226"/>
      <c r="O2" s="226"/>
      <c r="P2" s="226"/>
      <c r="Q2" s="226"/>
    </row>
    <row r="3" s="84" customFormat="1" ht="20.1" customHeight="1" spans="1:17">
      <c r="A3" s="83" t="str">
        <f>股权投资!A2</f>
        <v>评估基准日：2023年7月31日</v>
      </c>
      <c r="B3" s="83"/>
      <c r="C3" s="83"/>
      <c r="D3" s="83"/>
      <c r="E3" s="83"/>
      <c r="F3" s="83"/>
      <c r="G3" s="83"/>
      <c r="H3" s="83"/>
      <c r="I3" s="83"/>
      <c r="J3" s="83"/>
      <c r="K3" s="83"/>
      <c r="L3" s="83"/>
      <c r="M3" s="83"/>
      <c r="N3" s="83"/>
      <c r="O3" s="83"/>
      <c r="P3" s="83"/>
      <c r="Q3" s="83"/>
    </row>
    <row r="4" s="84" customFormat="1" ht="20.1" customHeight="1" spans="1:17">
      <c r="A4" s="259" t="s">
        <v>3</v>
      </c>
      <c r="B4" s="259"/>
      <c r="C4" s="259"/>
      <c r="D4" s="259"/>
      <c r="E4" s="259"/>
      <c r="F4" s="259"/>
      <c r="O4" s="260" t="s">
        <v>19</v>
      </c>
      <c r="P4" s="260"/>
      <c r="Q4" s="260"/>
    </row>
    <row r="5" s="242" customFormat="1" ht="20.1" customHeight="1" spans="1:17">
      <c r="A5" s="87" t="s">
        <v>21</v>
      </c>
      <c r="B5" s="87" t="s">
        <v>298</v>
      </c>
      <c r="C5" s="243" t="s">
        <v>300</v>
      </c>
      <c r="D5" s="243" t="s">
        <v>349</v>
      </c>
      <c r="E5" s="87" t="s">
        <v>301</v>
      </c>
      <c r="F5" s="243" t="s">
        <v>302</v>
      </c>
      <c r="G5" s="212" t="s">
        <v>272</v>
      </c>
      <c r="H5" s="212" t="s">
        <v>350</v>
      </c>
      <c r="I5" s="85" t="s">
        <v>351</v>
      </c>
      <c r="J5" s="87" t="s">
        <v>109</v>
      </c>
      <c r="K5" s="87"/>
      <c r="L5" s="87" t="s">
        <v>110</v>
      </c>
      <c r="M5" s="87"/>
      <c r="N5" s="87"/>
      <c r="O5" s="85" t="s">
        <v>147</v>
      </c>
      <c r="P5" s="243" t="s">
        <v>352</v>
      </c>
      <c r="Q5" s="85" t="s">
        <v>24</v>
      </c>
    </row>
    <row r="6" s="242" customFormat="1" ht="20.1" customHeight="1" spans="1:17">
      <c r="A6" s="87"/>
      <c r="B6" s="87"/>
      <c r="C6" s="244"/>
      <c r="D6" s="244"/>
      <c r="E6" s="87"/>
      <c r="F6" s="244"/>
      <c r="G6" s="213"/>
      <c r="H6" s="213"/>
      <c r="I6" s="87"/>
      <c r="J6" s="232" t="s">
        <v>353</v>
      </c>
      <c r="K6" s="87" t="s">
        <v>354</v>
      </c>
      <c r="L6" s="87" t="s">
        <v>353</v>
      </c>
      <c r="M6" s="87" t="s">
        <v>293</v>
      </c>
      <c r="N6" s="87" t="s">
        <v>354</v>
      </c>
      <c r="O6" s="87"/>
      <c r="P6" s="244"/>
      <c r="Q6" s="87"/>
    </row>
    <row r="7" s="84" customFormat="1" ht="20.1" customHeight="1" spans="1:17">
      <c r="A7" s="87"/>
      <c r="B7" s="230"/>
      <c r="C7" s="230"/>
      <c r="D7" s="230"/>
      <c r="E7" s="87"/>
      <c r="F7" s="88"/>
      <c r="G7" s="88"/>
      <c r="H7" s="240"/>
      <c r="I7" s="98" t="s">
        <v>307</v>
      </c>
      <c r="J7" s="98"/>
      <c r="K7" s="98"/>
      <c r="L7" s="98"/>
      <c r="M7" s="241"/>
      <c r="N7" s="98"/>
      <c r="O7" s="13" t="str">
        <f>IF(M7=0,"",(N7-K7)/K7*100)</f>
        <v/>
      </c>
      <c r="P7" s="98"/>
      <c r="Q7" s="230"/>
    </row>
    <row r="8" s="84" customFormat="1" ht="20.1" customHeight="1" spans="1:17">
      <c r="A8" s="87"/>
      <c r="B8" s="230"/>
      <c r="C8" s="230"/>
      <c r="D8" s="230"/>
      <c r="E8" s="87"/>
      <c r="F8" s="88"/>
      <c r="G8" s="88"/>
      <c r="H8" s="240"/>
      <c r="I8" s="98" t="s">
        <v>307</v>
      </c>
      <c r="J8" s="98"/>
      <c r="K8" s="98"/>
      <c r="L8" s="98"/>
      <c r="M8" s="241"/>
      <c r="N8" s="98"/>
      <c r="O8" s="13" t="str">
        <f t="shared" ref="O8:O24" si="0">IF(M8=0,"",(N8-K8)/K8*100)</f>
        <v/>
      </c>
      <c r="P8" s="98"/>
      <c r="Q8" s="230"/>
    </row>
    <row r="9" s="84" customFormat="1" ht="20.1" customHeight="1" spans="1:17">
      <c r="A9" s="87"/>
      <c r="B9" s="230"/>
      <c r="C9" s="230"/>
      <c r="D9" s="230"/>
      <c r="E9" s="87"/>
      <c r="F9" s="88"/>
      <c r="G9" s="88"/>
      <c r="H9" s="240"/>
      <c r="I9" s="98"/>
      <c r="J9" s="98"/>
      <c r="K9" s="98"/>
      <c r="L9" s="98"/>
      <c r="M9" s="241"/>
      <c r="N9" s="98"/>
      <c r="O9" s="13" t="str">
        <f t="shared" si="0"/>
        <v/>
      </c>
      <c r="P9" s="98"/>
      <c r="Q9" s="230"/>
    </row>
    <row r="10" s="84" customFormat="1" ht="20.1" customHeight="1" spans="1:17">
      <c r="A10" s="87"/>
      <c r="B10" s="230"/>
      <c r="C10" s="230"/>
      <c r="D10" s="230"/>
      <c r="E10" s="87"/>
      <c r="F10" s="88"/>
      <c r="G10" s="88"/>
      <c r="H10" s="240"/>
      <c r="I10" s="98"/>
      <c r="J10" s="98"/>
      <c r="K10" s="98"/>
      <c r="L10" s="98"/>
      <c r="M10" s="241"/>
      <c r="N10" s="98"/>
      <c r="O10" s="13" t="str">
        <f t="shared" si="0"/>
        <v/>
      </c>
      <c r="P10" s="98"/>
      <c r="Q10" s="230"/>
    </row>
    <row r="11" s="84" customFormat="1" ht="20.1" customHeight="1" spans="1:17">
      <c r="A11" s="87"/>
      <c r="B11" s="230"/>
      <c r="C11" s="230"/>
      <c r="D11" s="230"/>
      <c r="E11" s="87"/>
      <c r="F11" s="88"/>
      <c r="G11" s="88"/>
      <c r="H11" s="240"/>
      <c r="I11" s="98"/>
      <c r="J11" s="98"/>
      <c r="K11" s="98"/>
      <c r="L11" s="98"/>
      <c r="M11" s="241"/>
      <c r="N11" s="98"/>
      <c r="O11" s="13" t="str">
        <f t="shared" si="0"/>
        <v/>
      </c>
      <c r="P11" s="98"/>
      <c r="Q11" s="230"/>
    </row>
    <row r="12" s="84" customFormat="1" ht="20.1" customHeight="1" spans="1:17">
      <c r="A12" s="87"/>
      <c r="B12" s="230"/>
      <c r="C12" s="230"/>
      <c r="D12" s="230"/>
      <c r="E12" s="87"/>
      <c r="F12" s="88"/>
      <c r="G12" s="88"/>
      <c r="H12" s="240"/>
      <c r="I12" s="98"/>
      <c r="J12" s="98"/>
      <c r="K12" s="98"/>
      <c r="L12" s="98"/>
      <c r="M12" s="241"/>
      <c r="N12" s="98"/>
      <c r="O12" s="13" t="str">
        <f t="shared" si="0"/>
        <v/>
      </c>
      <c r="P12" s="98"/>
      <c r="Q12" s="230"/>
    </row>
    <row r="13" s="84" customFormat="1" ht="20.1" customHeight="1" spans="1:17">
      <c r="A13" s="87"/>
      <c r="B13" s="230"/>
      <c r="C13" s="230"/>
      <c r="D13" s="230"/>
      <c r="E13" s="87"/>
      <c r="F13" s="88"/>
      <c r="G13" s="88"/>
      <c r="H13" s="240"/>
      <c r="I13" s="98"/>
      <c r="J13" s="98"/>
      <c r="K13" s="98"/>
      <c r="L13" s="98"/>
      <c r="M13" s="241"/>
      <c r="N13" s="98"/>
      <c r="O13" s="13" t="str">
        <f t="shared" si="0"/>
        <v/>
      </c>
      <c r="P13" s="98"/>
      <c r="Q13" s="230"/>
    </row>
    <row r="14" s="84" customFormat="1" ht="20.1" customHeight="1" spans="1:17">
      <c r="A14" s="87"/>
      <c r="B14" s="230"/>
      <c r="C14" s="230"/>
      <c r="D14" s="230"/>
      <c r="E14" s="87"/>
      <c r="F14" s="88"/>
      <c r="G14" s="88"/>
      <c r="H14" s="240"/>
      <c r="I14" s="98" t="s">
        <v>307</v>
      </c>
      <c r="J14" s="98"/>
      <c r="K14" s="98"/>
      <c r="L14" s="98"/>
      <c r="M14" s="241"/>
      <c r="N14" s="98"/>
      <c r="O14" s="13" t="str">
        <f t="shared" si="0"/>
        <v/>
      </c>
      <c r="P14" s="98"/>
      <c r="Q14" s="230"/>
    </row>
    <row r="15" s="84" customFormat="1" ht="20.1" customHeight="1" spans="1:17">
      <c r="A15" s="87"/>
      <c r="B15" s="230"/>
      <c r="C15" s="230"/>
      <c r="D15" s="230"/>
      <c r="E15" s="87"/>
      <c r="F15" s="88"/>
      <c r="G15" s="88"/>
      <c r="H15" s="240"/>
      <c r="I15" s="98" t="s">
        <v>307</v>
      </c>
      <c r="J15" s="98"/>
      <c r="K15" s="98"/>
      <c r="L15" s="98"/>
      <c r="M15" s="241"/>
      <c r="N15" s="98"/>
      <c r="O15" s="13" t="str">
        <f t="shared" si="0"/>
        <v/>
      </c>
      <c r="P15" s="98"/>
      <c r="Q15" s="230"/>
    </row>
    <row r="16" s="84" customFormat="1" ht="20.1" customHeight="1" spans="1:17">
      <c r="A16" s="87"/>
      <c r="B16" s="230"/>
      <c r="C16" s="230"/>
      <c r="D16" s="230"/>
      <c r="E16" s="87"/>
      <c r="F16" s="88"/>
      <c r="G16" s="88"/>
      <c r="H16" s="240"/>
      <c r="I16" s="101" t="s">
        <v>307</v>
      </c>
      <c r="J16" s="98"/>
      <c r="K16" s="98"/>
      <c r="L16" s="98"/>
      <c r="M16" s="241"/>
      <c r="N16" s="98"/>
      <c r="O16" s="13" t="str">
        <f t="shared" si="0"/>
        <v/>
      </c>
      <c r="P16" s="98"/>
      <c r="Q16" s="230"/>
    </row>
    <row r="17" s="84" customFormat="1" ht="20.1" customHeight="1" spans="1:17">
      <c r="A17" s="87"/>
      <c r="B17" s="230"/>
      <c r="C17" s="230"/>
      <c r="D17" s="230"/>
      <c r="E17" s="87"/>
      <c r="F17" s="88"/>
      <c r="G17" s="88"/>
      <c r="H17" s="245"/>
      <c r="I17" s="98" t="s">
        <v>307</v>
      </c>
      <c r="J17" s="99"/>
      <c r="K17" s="98"/>
      <c r="L17" s="98"/>
      <c r="M17" s="241"/>
      <c r="N17" s="98"/>
      <c r="O17" s="13" t="str">
        <f t="shared" si="0"/>
        <v/>
      </c>
      <c r="P17" s="98"/>
      <c r="Q17" s="230"/>
    </row>
    <row r="18" s="84" customFormat="1" ht="20.1" customHeight="1" spans="1:17">
      <c r="A18" s="87"/>
      <c r="B18" s="230"/>
      <c r="C18" s="230"/>
      <c r="D18" s="230"/>
      <c r="E18" s="87"/>
      <c r="F18" s="88"/>
      <c r="G18" s="88"/>
      <c r="H18" s="240"/>
      <c r="I18" s="102" t="s">
        <v>307</v>
      </c>
      <c r="J18" s="98"/>
      <c r="K18" s="98"/>
      <c r="L18" s="98"/>
      <c r="M18" s="241"/>
      <c r="N18" s="98"/>
      <c r="O18" s="13" t="str">
        <f t="shared" si="0"/>
        <v/>
      </c>
      <c r="P18" s="98"/>
      <c r="Q18" s="230"/>
    </row>
    <row r="19" s="84" customFormat="1" ht="20.1" customHeight="1" spans="1:17">
      <c r="A19" s="87"/>
      <c r="B19" s="230"/>
      <c r="C19" s="230"/>
      <c r="D19" s="230"/>
      <c r="E19" s="87"/>
      <c r="F19" s="88"/>
      <c r="G19" s="88"/>
      <c r="H19" s="240"/>
      <c r="I19" s="98" t="s">
        <v>307</v>
      </c>
      <c r="J19" s="98"/>
      <c r="K19" s="98"/>
      <c r="L19" s="98"/>
      <c r="M19" s="241"/>
      <c r="N19" s="98"/>
      <c r="O19" s="13" t="str">
        <f t="shared" si="0"/>
        <v/>
      </c>
      <c r="P19" s="98"/>
      <c r="Q19" s="230"/>
    </row>
    <row r="20" s="84" customFormat="1" ht="20.1" customHeight="1" spans="1:17">
      <c r="A20" s="87"/>
      <c r="B20" s="230"/>
      <c r="C20" s="230"/>
      <c r="D20" s="230"/>
      <c r="E20" s="87"/>
      <c r="F20" s="88"/>
      <c r="G20" s="88"/>
      <c r="H20" s="240"/>
      <c r="I20" s="98" t="s">
        <v>307</v>
      </c>
      <c r="J20" s="98"/>
      <c r="K20" s="98"/>
      <c r="L20" s="98"/>
      <c r="M20" s="241"/>
      <c r="N20" s="98"/>
      <c r="O20" s="13" t="str">
        <f t="shared" si="0"/>
        <v/>
      </c>
      <c r="P20" s="98"/>
      <c r="Q20" s="230"/>
    </row>
    <row r="21" s="84" customFormat="1" ht="20.1" customHeight="1" spans="1:17">
      <c r="A21" s="87"/>
      <c r="B21" s="230"/>
      <c r="C21" s="230"/>
      <c r="D21" s="230"/>
      <c r="E21" s="89"/>
      <c r="F21" s="88"/>
      <c r="G21" s="88"/>
      <c r="H21" s="240"/>
      <c r="I21" s="98" t="s">
        <v>307</v>
      </c>
      <c r="J21" s="98"/>
      <c r="K21" s="98"/>
      <c r="L21" s="98"/>
      <c r="M21" s="241"/>
      <c r="N21" s="98"/>
      <c r="O21" s="13" t="str">
        <f t="shared" si="0"/>
        <v/>
      </c>
      <c r="P21" s="98"/>
      <c r="Q21" s="230"/>
    </row>
    <row r="22" s="84" customFormat="1" ht="20.1" customHeight="1" spans="1:17">
      <c r="A22" s="87"/>
      <c r="B22" s="230"/>
      <c r="C22" s="230"/>
      <c r="D22" s="230"/>
      <c r="E22" s="87"/>
      <c r="F22" s="88"/>
      <c r="G22" s="88"/>
      <c r="H22" s="240"/>
      <c r="I22" s="98" t="s">
        <v>307</v>
      </c>
      <c r="J22" s="98"/>
      <c r="K22" s="98"/>
      <c r="L22" s="98"/>
      <c r="M22" s="241"/>
      <c r="N22" s="98"/>
      <c r="O22" s="13" t="str">
        <f t="shared" si="0"/>
        <v/>
      </c>
      <c r="P22" s="98"/>
      <c r="Q22" s="230"/>
    </row>
    <row r="23" s="84" customFormat="1" ht="20.1" customHeight="1" spans="1:17">
      <c r="A23" s="87"/>
      <c r="B23" s="230"/>
      <c r="C23" s="230"/>
      <c r="D23" s="230"/>
      <c r="E23" s="87"/>
      <c r="F23" s="88"/>
      <c r="G23" s="88"/>
      <c r="H23" s="240"/>
      <c r="I23" s="98"/>
      <c r="J23" s="98"/>
      <c r="K23" s="98"/>
      <c r="L23" s="98"/>
      <c r="M23" s="241"/>
      <c r="N23" s="98"/>
      <c r="O23" s="13" t="str">
        <f t="shared" si="0"/>
        <v/>
      </c>
      <c r="P23" s="98"/>
      <c r="Q23" s="230"/>
    </row>
    <row r="24" s="84" customFormat="1" ht="20.1" customHeight="1" spans="1:17">
      <c r="A24" s="89" t="s">
        <v>222</v>
      </c>
      <c r="B24" s="236"/>
      <c r="C24" s="237"/>
      <c r="D24" s="237"/>
      <c r="E24" s="87"/>
      <c r="F24" s="88"/>
      <c r="G24" s="88"/>
      <c r="H24" s="240"/>
      <c r="I24" s="98" t="s">
        <v>307</v>
      </c>
      <c r="J24" s="99">
        <f t="shared" ref="J24:N24" si="1">SUM(J7:J23)</f>
        <v>0</v>
      </c>
      <c r="K24" s="99">
        <f t="shared" si="1"/>
        <v>0</v>
      </c>
      <c r="L24" s="99">
        <f t="shared" si="1"/>
        <v>0</v>
      </c>
      <c r="M24" s="99"/>
      <c r="N24" s="99">
        <f t="shared" si="1"/>
        <v>0</v>
      </c>
      <c r="O24" s="13" t="str">
        <f t="shared" si="0"/>
        <v/>
      </c>
      <c r="P24" s="98"/>
      <c r="Q24" s="230"/>
    </row>
    <row r="25" s="84" customFormat="1" ht="20.1" customHeight="1" spans="1:17">
      <c r="A25" s="89" t="s">
        <v>355</v>
      </c>
      <c r="B25" s="91"/>
      <c r="C25" s="232"/>
      <c r="D25" s="232"/>
      <c r="E25" s="87"/>
      <c r="F25" s="88"/>
      <c r="G25" s="88"/>
      <c r="H25" s="240"/>
      <c r="I25" s="98"/>
      <c r="J25" s="98"/>
      <c r="K25" s="98"/>
      <c r="L25" s="98"/>
      <c r="M25" s="241"/>
      <c r="N25" s="98"/>
      <c r="O25" s="98" t="s">
        <v>307</v>
      </c>
      <c r="P25" s="98"/>
      <c r="Q25" s="230"/>
    </row>
    <row r="26" s="84" customFormat="1" ht="20.1" customHeight="1" spans="1:17">
      <c r="A26" s="89" t="s">
        <v>356</v>
      </c>
      <c r="B26" s="91"/>
      <c r="C26" s="232"/>
      <c r="D26" s="232"/>
      <c r="E26" s="87"/>
      <c r="F26" s="88"/>
      <c r="G26" s="88"/>
      <c r="H26" s="100"/>
      <c r="I26" s="98"/>
      <c r="J26" s="99">
        <f t="shared" ref="J26:N26" si="2">J24-J25</f>
        <v>0</v>
      </c>
      <c r="K26" s="99">
        <f t="shared" si="2"/>
        <v>0</v>
      </c>
      <c r="L26" s="99">
        <f t="shared" si="2"/>
        <v>0</v>
      </c>
      <c r="M26" s="99"/>
      <c r="N26" s="99">
        <f t="shared" si="2"/>
        <v>0</v>
      </c>
      <c r="O26" s="13" t="str">
        <f>IF(M26=0,"",(N26-K26)/K26*100)</f>
        <v/>
      </c>
      <c r="P26" s="98"/>
      <c r="Q26" s="230"/>
    </row>
    <row r="27" s="84" customFormat="1" customHeight="1" spans="1:10">
      <c r="A27" s="19" t="str">
        <f>股权投资!A23</f>
        <v>被评估单位填表人：</v>
      </c>
      <c r="B27" s="18"/>
      <c r="C27" s="18"/>
      <c r="D27" s="18"/>
      <c r="J27" s="19"/>
    </row>
    <row r="28" s="84" customFormat="1" customHeight="1" spans="1:1">
      <c r="A28" s="19" t="str">
        <f>CONCATENATE(封面!B6,封面!D6,封面!E6,封面!F6,封面!G6,封面!H6,封面!I6)</f>
        <v>填表日期：2023年9月1日</v>
      </c>
    </row>
  </sheetData>
  <mergeCells count="22">
    <mergeCell ref="A1:Q1"/>
    <mergeCell ref="A2:Q2"/>
    <mergeCell ref="A3:Q3"/>
    <mergeCell ref="A4:F4"/>
    <mergeCell ref="O4:Q4"/>
    <mergeCell ref="J5:K5"/>
    <mergeCell ref="L5:N5"/>
    <mergeCell ref="A24:C24"/>
    <mergeCell ref="A25:C25"/>
    <mergeCell ref="A26:C26"/>
    <mergeCell ref="A5:A6"/>
    <mergeCell ref="B5:B6"/>
    <mergeCell ref="C5:C6"/>
    <mergeCell ref="D5:D6"/>
    <mergeCell ref="E5:E6"/>
    <mergeCell ref="F5:F6"/>
    <mergeCell ref="G5:G6"/>
    <mergeCell ref="H5:H6"/>
    <mergeCell ref="I5:I6"/>
    <mergeCell ref="O5:O6"/>
    <mergeCell ref="P5:P6"/>
    <mergeCell ref="Q5:Q6"/>
  </mergeCells>
  <printOptions horizontalCentered="1"/>
  <pageMargins left="0.62992125984252" right="0.62992125984252" top="0.708661417322835" bottom="0.590551181102362" header="1.02362204724409" footer="0.511811023622047"/>
  <pageSetup paperSize="9" scale="89" fitToHeight="0" orientation="landscape" horizontalDpi="300" verticalDpi="300"/>
  <headerFooter scaleWithDoc="0">
    <oddFooter>&amp;C&amp;"宋体,常规"&amp;10第 &amp;P 页，共 &amp;N 页&amp;R&amp;"宋体,常规"&amp;10评估机构：中环松德（北京）资产评估有限公司</oddFooter>
  </headerFooter>
  <legacyDrawing r:id="rId2"/>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8"/>
  <sheetViews>
    <sheetView view="pageBreakPreview" zoomScaleNormal="100" workbookViewId="0">
      <selection activeCell="L45" sqref="L45"/>
    </sheetView>
  </sheetViews>
  <sheetFormatPr defaultColWidth="9" defaultRowHeight="13"/>
  <cols>
    <col min="1" max="1" width="5" style="225" customWidth="1"/>
    <col min="2" max="2" width="8.875" style="225" customWidth="1"/>
    <col min="3" max="3" width="9.5" style="225" customWidth="1"/>
    <col min="4" max="4" width="12.125" style="225" customWidth="1"/>
    <col min="5" max="5" width="5.375" style="225" customWidth="1"/>
    <col min="6" max="6" width="8.625" style="225" customWidth="1"/>
    <col min="7" max="7" width="4.5" style="225" customWidth="1"/>
    <col min="8" max="8" width="8.125" style="225" customWidth="1"/>
    <col min="9" max="9" width="8.875" style="225" customWidth="1"/>
    <col min="10" max="11" width="7.625" style="225" customWidth="1"/>
    <col min="12" max="14" width="12" style="225" customWidth="1"/>
    <col min="15" max="15" width="7.125" style="225" customWidth="1"/>
    <col min="16" max="16" width="7.5" style="225" customWidth="1"/>
    <col min="17" max="17" width="15.125" style="225" hidden="1" customWidth="1" outlineLevel="1"/>
    <col min="18" max="18" width="13.125" style="225" hidden="1" customWidth="1" outlineLevel="1"/>
    <col min="19" max="19" width="9" style="225" collapsed="1"/>
    <col min="20" max="16384" width="9" style="225"/>
  </cols>
  <sheetData>
    <row r="1" s="222" customFormat="1" ht="24.95" customHeight="1" spans="1:17">
      <c r="A1" s="82" t="s">
        <v>347</v>
      </c>
      <c r="B1" s="82"/>
      <c r="C1" s="82"/>
      <c r="D1" s="82"/>
      <c r="E1" s="82"/>
      <c r="F1" s="82"/>
      <c r="G1" s="82"/>
      <c r="H1" s="82"/>
      <c r="I1" s="82"/>
      <c r="J1" s="82"/>
      <c r="K1" s="82"/>
      <c r="L1" s="82"/>
      <c r="M1" s="82"/>
      <c r="N1" s="82"/>
      <c r="O1" s="82"/>
      <c r="P1" s="82"/>
      <c r="Q1" s="253"/>
    </row>
    <row r="2" s="223" customFormat="1" ht="20.1" customHeight="1" spans="1:17">
      <c r="A2" s="226" t="s">
        <v>357</v>
      </c>
      <c r="B2" s="226"/>
      <c r="C2" s="226"/>
      <c r="D2" s="226"/>
      <c r="E2" s="226"/>
      <c r="F2" s="226"/>
      <c r="G2" s="226"/>
      <c r="H2" s="226"/>
      <c r="I2" s="226"/>
      <c r="J2" s="226"/>
      <c r="K2" s="226"/>
      <c r="L2" s="226"/>
      <c r="M2" s="226"/>
      <c r="N2" s="226"/>
      <c r="O2" s="226"/>
      <c r="P2" s="226"/>
      <c r="Q2" s="254"/>
    </row>
    <row r="3" s="84" customFormat="1" ht="20.1" customHeight="1" spans="1:17">
      <c r="A3" s="83" t="str">
        <f>'4-5-1投资性房地产'!A3:Q3</f>
        <v>评估基准日：2023年7月31日</v>
      </c>
      <c r="B3" s="83"/>
      <c r="C3" s="83"/>
      <c r="D3" s="83"/>
      <c r="E3" s="83"/>
      <c r="F3" s="83"/>
      <c r="G3" s="83"/>
      <c r="H3" s="83"/>
      <c r="I3" s="83"/>
      <c r="J3" s="83"/>
      <c r="K3" s="83"/>
      <c r="L3" s="83"/>
      <c r="M3" s="83"/>
      <c r="N3" s="83"/>
      <c r="O3" s="83"/>
      <c r="P3" s="83"/>
      <c r="Q3" s="255"/>
    </row>
    <row r="4" s="84" customFormat="1" ht="20.1" customHeight="1" spans="1:16">
      <c r="A4" s="227" t="s">
        <v>3</v>
      </c>
      <c r="B4" s="227"/>
      <c r="C4" s="227"/>
      <c r="D4" s="227"/>
      <c r="E4" s="227"/>
      <c r="F4" s="227"/>
      <c r="G4" s="227"/>
      <c r="P4" s="96" t="s">
        <v>19</v>
      </c>
    </row>
    <row r="5" s="242" customFormat="1" ht="20.1" customHeight="1" spans="1:18">
      <c r="A5" s="87" t="s">
        <v>21</v>
      </c>
      <c r="B5" s="87" t="s">
        <v>298</v>
      </c>
      <c r="C5" s="243" t="s">
        <v>300</v>
      </c>
      <c r="D5" s="243" t="s">
        <v>349</v>
      </c>
      <c r="E5" s="87" t="s">
        <v>301</v>
      </c>
      <c r="F5" s="85" t="s">
        <v>302</v>
      </c>
      <c r="G5" s="212" t="s">
        <v>272</v>
      </c>
      <c r="H5" s="212" t="s">
        <v>358</v>
      </c>
      <c r="I5" s="85" t="s">
        <v>351</v>
      </c>
      <c r="J5" s="246" t="s">
        <v>359</v>
      </c>
      <c r="K5" s="247"/>
      <c r="L5" s="243" t="s">
        <v>109</v>
      </c>
      <c r="M5" s="233" t="s">
        <v>110</v>
      </c>
      <c r="N5" s="233" t="s">
        <v>111</v>
      </c>
      <c r="O5" s="85" t="s">
        <v>147</v>
      </c>
      <c r="P5" s="85" t="s">
        <v>24</v>
      </c>
      <c r="Q5" s="256" t="s">
        <v>360</v>
      </c>
      <c r="R5" s="87" t="s">
        <v>361</v>
      </c>
    </row>
    <row r="6" s="242" customFormat="1" ht="20.1" customHeight="1" spans="1:18">
      <c r="A6" s="87"/>
      <c r="B6" s="87"/>
      <c r="C6" s="244"/>
      <c r="D6" s="244"/>
      <c r="E6" s="87"/>
      <c r="F6" s="87"/>
      <c r="G6" s="213"/>
      <c r="H6" s="213"/>
      <c r="I6" s="87"/>
      <c r="J6" s="248"/>
      <c r="K6" s="249"/>
      <c r="L6" s="244"/>
      <c r="M6" s="234"/>
      <c r="N6" s="234"/>
      <c r="O6" s="87"/>
      <c r="P6" s="87"/>
      <c r="Q6" s="257"/>
      <c r="R6" s="87"/>
    </row>
    <row r="7" s="84" customFormat="1" ht="20.1" customHeight="1" spans="1:18">
      <c r="A7" s="87"/>
      <c r="B7" s="230"/>
      <c r="C7" s="230"/>
      <c r="D7" s="230"/>
      <c r="E7" s="87"/>
      <c r="F7" s="88"/>
      <c r="G7" s="88"/>
      <c r="H7" s="240"/>
      <c r="I7" s="98" t="s">
        <v>307</v>
      </c>
      <c r="J7" s="250"/>
      <c r="K7" s="251"/>
      <c r="L7" s="98"/>
      <c r="M7" s="98"/>
      <c r="N7" s="98"/>
      <c r="O7" s="98" t="s">
        <v>307</v>
      </c>
      <c r="P7" s="230"/>
      <c r="Q7" s="258"/>
      <c r="R7" s="100"/>
    </row>
    <row r="8" s="84" customFormat="1" ht="20.1" customHeight="1" spans="1:18">
      <c r="A8" s="87"/>
      <c r="B8" s="230"/>
      <c r="C8" s="230"/>
      <c r="D8" s="230"/>
      <c r="E8" s="87"/>
      <c r="F8" s="88"/>
      <c r="G8" s="88"/>
      <c r="H8" s="240"/>
      <c r="I8" s="98" t="s">
        <v>307</v>
      </c>
      <c r="J8" s="250"/>
      <c r="K8" s="251"/>
      <c r="L8" s="98"/>
      <c r="M8" s="98" t="s">
        <v>362</v>
      </c>
      <c r="N8" s="98"/>
      <c r="O8" s="98" t="s">
        <v>307</v>
      </c>
      <c r="P8" s="230"/>
      <c r="Q8" s="258"/>
      <c r="R8" s="100"/>
    </row>
    <row r="9" s="84" customFormat="1" ht="20.1" customHeight="1" spans="1:18">
      <c r="A9" s="87"/>
      <c r="B9" s="230"/>
      <c r="C9" s="230"/>
      <c r="D9" s="230"/>
      <c r="E9" s="87"/>
      <c r="F9" s="88"/>
      <c r="G9" s="88"/>
      <c r="H9" s="240"/>
      <c r="I9" s="98" t="s">
        <v>307</v>
      </c>
      <c r="J9" s="250"/>
      <c r="K9" s="251"/>
      <c r="L9" s="98"/>
      <c r="M9" s="98"/>
      <c r="N9" s="98"/>
      <c r="O9" s="98" t="s">
        <v>307</v>
      </c>
      <c r="P9" s="230"/>
      <c r="Q9" s="258"/>
      <c r="R9" s="100"/>
    </row>
    <row r="10" s="84" customFormat="1" ht="20.1" customHeight="1" spans="1:18">
      <c r="A10" s="87"/>
      <c r="B10" s="230"/>
      <c r="C10" s="230"/>
      <c r="D10" s="230"/>
      <c r="E10" s="87"/>
      <c r="F10" s="88"/>
      <c r="G10" s="88"/>
      <c r="H10" s="240"/>
      <c r="I10" s="98" t="s">
        <v>307</v>
      </c>
      <c r="J10" s="250"/>
      <c r="K10" s="251"/>
      <c r="L10" s="98"/>
      <c r="M10" s="98"/>
      <c r="N10" s="98"/>
      <c r="O10" s="98" t="s">
        <v>307</v>
      </c>
      <c r="P10" s="230"/>
      <c r="Q10" s="258"/>
      <c r="R10" s="100"/>
    </row>
    <row r="11" s="84" customFormat="1" ht="20.1" customHeight="1" spans="1:18">
      <c r="A11" s="87"/>
      <c r="B11" s="230"/>
      <c r="C11" s="230"/>
      <c r="D11" s="230"/>
      <c r="E11" s="87"/>
      <c r="F11" s="88"/>
      <c r="G11" s="88"/>
      <c r="H11" s="240"/>
      <c r="I11" s="98" t="s">
        <v>307</v>
      </c>
      <c r="J11" s="250"/>
      <c r="K11" s="251"/>
      <c r="L11" s="98"/>
      <c r="M11" s="98"/>
      <c r="N11" s="98"/>
      <c r="O11" s="98" t="s">
        <v>307</v>
      </c>
      <c r="P11" s="230"/>
      <c r="Q11" s="258"/>
      <c r="R11" s="100"/>
    </row>
    <row r="12" s="84" customFormat="1" ht="20.1" customHeight="1" spans="1:18">
      <c r="A12" s="87"/>
      <c r="B12" s="230"/>
      <c r="C12" s="230"/>
      <c r="D12" s="230"/>
      <c r="E12" s="87"/>
      <c r="F12" s="88"/>
      <c r="G12" s="88"/>
      <c r="H12" s="240"/>
      <c r="I12" s="98" t="s">
        <v>307</v>
      </c>
      <c r="J12" s="250"/>
      <c r="K12" s="251"/>
      <c r="L12" s="98"/>
      <c r="M12" s="98"/>
      <c r="N12" s="98"/>
      <c r="O12" s="98" t="s">
        <v>307</v>
      </c>
      <c r="P12" s="230"/>
      <c r="Q12" s="258"/>
      <c r="R12" s="100"/>
    </row>
    <row r="13" s="84" customFormat="1" ht="20.1" customHeight="1" spans="1:18">
      <c r="A13" s="87"/>
      <c r="B13" s="230"/>
      <c r="C13" s="230"/>
      <c r="D13" s="230"/>
      <c r="E13" s="87"/>
      <c r="F13" s="88"/>
      <c r="G13" s="88"/>
      <c r="H13" s="240"/>
      <c r="I13" s="98" t="s">
        <v>307</v>
      </c>
      <c r="J13" s="250"/>
      <c r="K13" s="251"/>
      <c r="L13" s="98"/>
      <c r="M13" s="98"/>
      <c r="N13" s="98"/>
      <c r="O13" s="98" t="s">
        <v>307</v>
      </c>
      <c r="P13" s="230"/>
      <c r="Q13" s="258"/>
      <c r="R13" s="100"/>
    </row>
    <row r="14" s="84" customFormat="1" ht="20.1" customHeight="1" spans="1:18">
      <c r="A14" s="87"/>
      <c r="B14" s="230"/>
      <c r="C14" s="230"/>
      <c r="D14" s="230"/>
      <c r="E14" s="87"/>
      <c r="F14" s="88"/>
      <c r="G14" s="88"/>
      <c r="H14" s="240"/>
      <c r="I14" s="98"/>
      <c r="J14" s="250"/>
      <c r="K14" s="251"/>
      <c r="L14" s="98"/>
      <c r="M14" s="98"/>
      <c r="N14" s="98"/>
      <c r="O14" s="98"/>
      <c r="P14" s="230"/>
      <c r="Q14" s="258"/>
      <c r="R14" s="100"/>
    </row>
    <row r="15" s="84" customFormat="1" ht="20.1" customHeight="1" spans="1:18">
      <c r="A15" s="87"/>
      <c r="B15" s="230"/>
      <c r="C15" s="230"/>
      <c r="D15" s="230"/>
      <c r="E15" s="87"/>
      <c r="F15" s="88"/>
      <c r="G15" s="88"/>
      <c r="H15" s="240"/>
      <c r="I15" s="98"/>
      <c r="J15" s="250"/>
      <c r="K15" s="251"/>
      <c r="L15" s="98"/>
      <c r="M15" s="98"/>
      <c r="N15" s="98"/>
      <c r="O15" s="98"/>
      <c r="P15" s="230"/>
      <c r="Q15" s="258"/>
      <c r="R15" s="100"/>
    </row>
    <row r="16" s="84" customFormat="1" ht="20.1" customHeight="1" spans="1:18">
      <c r="A16" s="87"/>
      <c r="B16" s="230"/>
      <c r="C16" s="230"/>
      <c r="D16" s="230"/>
      <c r="E16" s="87"/>
      <c r="F16" s="88"/>
      <c r="G16" s="88"/>
      <c r="H16" s="240"/>
      <c r="I16" s="101" t="s">
        <v>307</v>
      </c>
      <c r="J16" s="250"/>
      <c r="K16" s="251"/>
      <c r="L16" s="98"/>
      <c r="M16" s="98"/>
      <c r="N16" s="98"/>
      <c r="O16" s="98" t="s">
        <v>307</v>
      </c>
      <c r="P16" s="230"/>
      <c r="Q16" s="258"/>
      <c r="R16" s="100"/>
    </row>
    <row r="17" s="84" customFormat="1" ht="20.1" customHeight="1" spans="1:18">
      <c r="A17" s="87"/>
      <c r="B17" s="230"/>
      <c r="C17" s="230"/>
      <c r="D17" s="230"/>
      <c r="E17" s="87"/>
      <c r="F17" s="88"/>
      <c r="G17" s="88"/>
      <c r="H17" s="245"/>
      <c r="I17" s="98"/>
      <c r="J17" s="252"/>
      <c r="K17" s="251"/>
      <c r="L17" s="98"/>
      <c r="M17" s="98"/>
      <c r="N17" s="98"/>
      <c r="O17" s="98"/>
      <c r="P17" s="230"/>
      <c r="Q17" s="258"/>
      <c r="R17" s="100"/>
    </row>
    <row r="18" s="84" customFormat="1" ht="20.1" customHeight="1" spans="1:18">
      <c r="A18" s="87"/>
      <c r="B18" s="230"/>
      <c r="C18" s="230"/>
      <c r="D18" s="230"/>
      <c r="E18" s="87"/>
      <c r="F18" s="88"/>
      <c r="G18" s="88"/>
      <c r="H18" s="240"/>
      <c r="I18" s="102"/>
      <c r="J18" s="250"/>
      <c r="K18" s="251"/>
      <c r="L18" s="98"/>
      <c r="M18" s="98"/>
      <c r="N18" s="98"/>
      <c r="O18" s="98"/>
      <c r="P18" s="230"/>
      <c r="Q18" s="258"/>
      <c r="R18" s="100"/>
    </row>
    <row r="19" s="84" customFormat="1" ht="20.1" customHeight="1" spans="1:18">
      <c r="A19" s="87"/>
      <c r="B19" s="230"/>
      <c r="C19" s="230"/>
      <c r="D19" s="230"/>
      <c r="E19" s="87"/>
      <c r="F19" s="88"/>
      <c r="G19" s="88"/>
      <c r="H19" s="240"/>
      <c r="I19" s="98"/>
      <c r="J19" s="250"/>
      <c r="K19" s="251"/>
      <c r="L19" s="98"/>
      <c r="M19" s="98"/>
      <c r="N19" s="98"/>
      <c r="O19" s="98"/>
      <c r="P19" s="230"/>
      <c r="Q19" s="258"/>
      <c r="R19" s="100"/>
    </row>
    <row r="20" s="84" customFormat="1" ht="20.1" customHeight="1" spans="1:18">
      <c r="A20" s="87"/>
      <c r="B20" s="230"/>
      <c r="C20" s="230"/>
      <c r="D20" s="230"/>
      <c r="E20" s="87"/>
      <c r="F20" s="88"/>
      <c r="G20" s="88"/>
      <c r="H20" s="240"/>
      <c r="I20" s="98" t="s">
        <v>307</v>
      </c>
      <c r="J20" s="250"/>
      <c r="K20" s="251"/>
      <c r="L20" s="98"/>
      <c r="M20" s="98"/>
      <c r="N20" s="98"/>
      <c r="O20" s="98" t="s">
        <v>307</v>
      </c>
      <c r="P20" s="230"/>
      <c r="Q20" s="258"/>
      <c r="R20" s="100"/>
    </row>
    <row r="21" s="84" customFormat="1" ht="20.1" customHeight="1" spans="1:18">
      <c r="A21" s="87"/>
      <c r="B21" s="230"/>
      <c r="C21" s="230"/>
      <c r="D21" s="230"/>
      <c r="E21" s="89"/>
      <c r="F21" s="88"/>
      <c r="G21" s="88"/>
      <c r="H21" s="240"/>
      <c r="I21" s="98" t="s">
        <v>307</v>
      </c>
      <c r="J21" s="250"/>
      <c r="K21" s="251"/>
      <c r="L21" s="98"/>
      <c r="M21" s="98"/>
      <c r="N21" s="98"/>
      <c r="O21" s="98" t="s">
        <v>307</v>
      </c>
      <c r="P21" s="230"/>
      <c r="Q21" s="258"/>
      <c r="R21" s="100"/>
    </row>
    <row r="22" s="84" customFormat="1" ht="20.1" customHeight="1" spans="1:18">
      <c r="A22" s="87"/>
      <c r="B22" s="230"/>
      <c r="C22" s="230"/>
      <c r="D22" s="230"/>
      <c r="E22" s="87"/>
      <c r="F22" s="88"/>
      <c r="G22" s="88"/>
      <c r="H22" s="240"/>
      <c r="I22" s="98" t="s">
        <v>307</v>
      </c>
      <c r="J22" s="250"/>
      <c r="K22" s="251"/>
      <c r="L22" s="98"/>
      <c r="M22" s="98"/>
      <c r="N22" s="98"/>
      <c r="O22" s="98" t="s">
        <v>307</v>
      </c>
      <c r="P22" s="230"/>
      <c r="Q22" s="258"/>
      <c r="R22" s="100"/>
    </row>
    <row r="23" s="84" customFormat="1" ht="20.1" customHeight="1" spans="1:18">
      <c r="A23" s="87"/>
      <c r="B23" s="230"/>
      <c r="C23" s="230"/>
      <c r="D23" s="230"/>
      <c r="E23" s="87"/>
      <c r="F23" s="88"/>
      <c r="G23" s="88"/>
      <c r="H23" s="240"/>
      <c r="I23" s="98" t="s">
        <v>307</v>
      </c>
      <c r="J23" s="250"/>
      <c r="K23" s="251"/>
      <c r="L23" s="98"/>
      <c r="M23" s="98"/>
      <c r="N23" s="98"/>
      <c r="O23" s="98" t="s">
        <v>307</v>
      </c>
      <c r="P23" s="230"/>
      <c r="Q23" s="258"/>
      <c r="R23" s="100"/>
    </row>
    <row r="24" s="84" customFormat="1" ht="20.1" customHeight="1" spans="1:18">
      <c r="A24" s="87"/>
      <c r="B24" s="230"/>
      <c r="C24" s="230"/>
      <c r="D24" s="230"/>
      <c r="E24" s="87"/>
      <c r="F24" s="88"/>
      <c r="G24" s="88"/>
      <c r="H24" s="240"/>
      <c r="I24" s="98" t="s">
        <v>307</v>
      </c>
      <c r="J24" s="250"/>
      <c r="K24" s="251"/>
      <c r="L24" s="98"/>
      <c r="M24" s="98"/>
      <c r="N24" s="98"/>
      <c r="O24" s="98" t="s">
        <v>307</v>
      </c>
      <c r="P24" s="230"/>
      <c r="Q24" s="258"/>
      <c r="R24" s="100"/>
    </row>
    <row r="25" s="84" customFormat="1" ht="20.1" customHeight="1" spans="1:18">
      <c r="A25" s="87"/>
      <c r="B25" s="230"/>
      <c r="C25" s="230"/>
      <c r="D25" s="230"/>
      <c r="E25" s="87"/>
      <c r="F25" s="88"/>
      <c r="G25" s="88"/>
      <c r="H25" s="240"/>
      <c r="I25" s="98"/>
      <c r="J25" s="250"/>
      <c r="K25" s="251"/>
      <c r="L25" s="98"/>
      <c r="M25" s="98"/>
      <c r="N25" s="98"/>
      <c r="O25" s="98" t="s">
        <v>307</v>
      </c>
      <c r="P25" s="230"/>
      <c r="Q25" s="258"/>
      <c r="R25" s="100"/>
    </row>
    <row r="26" s="84" customFormat="1" ht="20.1" customHeight="1" spans="1:18">
      <c r="A26" s="89" t="s">
        <v>222</v>
      </c>
      <c r="B26" s="236"/>
      <c r="C26" s="237"/>
      <c r="D26" s="237"/>
      <c r="E26" s="87"/>
      <c r="F26" s="88"/>
      <c r="G26" s="88"/>
      <c r="H26" s="240"/>
      <c r="I26" s="98" t="s">
        <v>307</v>
      </c>
      <c r="J26" s="250"/>
      <c r="K26" s="251"/>
      <c r="L26" s="251">
        <f>SUM(L7:L25)</f>
        <v>0</v>
      </c>
      <c r="M26" s="251">
        <f>SUM(M7:M25)</f>
        <v>0</v>
      </c>
      <c r="N26" s="98"/>
      <c r="O26" s="98" t="s">
        <v>307</v>
      </c>
      <c r="P26" s="230"/>
      <c r="Q26" s="258"/>
      <c r="R26" s="100"/>
    </row>
    <row r="27" s="84" customFormat="1" ht="15.75" customHeight="1" spans="1:12">
      <c r="A27" s="19" t="str">
        <f>'4-5-1投资性房地产'!A27</f>
        <v>被评估单位填表人：</v>
      </c>
      <c r="B27" s="18"/>
      <c r="C27" s="18"/>
      <c r="D27" s="18"/>
      <c r="L27" s="19"/>
    </row>
    <row r="28" s="84" customFormat="1" ht="15.75" customHeight="1" spans="1:1">
      <c r="A28" s="19" t="str">
        <f>CONCATENATE(封面!B6,封面!D6,封面!E6,封面!F6,封面!G6,封面!H6,封面!I6)</f>
        <v>填表日期：2023年9月1日</v>
      </c>
    </row>
  </sheetData>
  <mergeCells count="42">
    <mergeCell ref="A1:P1"/>
    <mergeCell ref="A2:P2"/>
    <mergeCell ref="A3:P3"/>
    <mergeCell ref="A4:G4"/>
    <mergeCell ref="J7:K7"/>
    <mergeCell ref="J8:K8"/>
    <mergeCell ref="J9:K9"/>
    <mergeCell ref="J10:K10"/>
    <mergeCell ref="J11:K11"/>
    <mergeCell ref="J12:K12"/>
    <mergeCell ref="J13:K13"/>
    <mergeCell ref="J14:K14"/>
    <mergeCell ref="J15:K15"/>
    <mergeCell ref="J16:K16"/>
    <mergeCell ref="J17:K17"/>
    <mergeCell ref="J18:K18"/>
    <mergeCell ref="J19:K19"/>
    <mergeCell ref="J20:K20"/>
    <mergeCell ref="J21:K21"/>
    <mergeCell ref="J22:K22"/>
    <mergeCell ref="J23:K23"/>
    <mergeCell ref="J24:K24"/>
    <mergeCell ref="J25:K25"/>
    <mergeCell ref="A26:C26"/>
    <mergeCell ref="J26:K26"/>
    <mergeCell ref="A5:A6"/>
    <mergeCell ref="B5:B6"/>
    <mergeCell ref="C5:C6"/>
    <mergeCell ref="D5:D6"/>
    <mergeCell ref="E5:E6"/>
    <mergeCell ref="F5:F6"/>
    <mergeCell ref="G5:G6"/>
    <mergeCell ref="H5:H6"/>
    <mergeCell ref="I5:I6"/>
    <mergeCell ref="L5:L6"/>
    <mergeCell ref="M5:M6"/>
    <mergeCell ref="N5:N6"/>
    <mergeCell ref="O5:O6"/>
    <mergeCell ref="P5:P6"/>
    <mergeCell ref="Q5:Q6"/>
    <mergeCell ref="R5:R6"/>
    <mergeCell ref="J5:K6"/>
  </mergeCells>
  <printOptions horizontalCentered="1"/>
  <pageMargins left="0.62992125984252" right="0.62992125984252" top="0.708661417322835" bottom="0.590551181102362" header="1.02362204724409" footer="0.511811023622047"/>
  <pageSetup paperSize="9" scale="91" fitToHeight="0" orientation="landscape" horizontalDpi="300" verticalDpi="300"/>
  <headerFooter scaleWithDoc="0">
    <oddFooter>&amp;C&amp;"宋体,常规"&amp;10第 &amp;P 页，共 &amp;N 页&amp;R&amp;"宋体,常规"&amp;10评估机构：中环松德（北京）资产评估有限公司</oddFooter>
  </headerFooter>
  <legacyDrawing r:id="rId2"/>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28"/>
  <sheetViews>
    <sheetView view="pageBreakPreview" zoomScaleNormal="100" workbookViewId="0">
      <selection activeCell="L45" sqref="L45"/>
    </sheetView>
  </sheetViews>
  <sheetFormatPr defaultColWidth="9" defaultRowHeight="13"/>
  <cols>
    <col min="1" max="1" width="4.375" style="225" customWidth="1"/>
    <col min="2" max="2" width="10.875" style="225" customWidth="1"/>
    <col min="3" max="3" width="10" style="225" customWidth="1"/>
    <col min="4" max="4" width="17.875" style="225" customWidth="1"/>
    <col min="5" max="5" width="8" style="225" customWidth="1"/>
    <col min="6" max="6" width="8.625" style="225" customWidth="1"/>
    <col min="7" max="8" width="7.625" style="225" customWidth="1"/>
    <col min="9" max="9" width="7.125" style="225" customWidth="1"/>
    <col min="10" max="10" width="7.375" style="225" customWidth="1"/>
    <col min="11" max="11" width="7.5" style="225" customWidth="1"/>
    <col min="12" max="12" width="8.125" style="225" customWidth="1"/>
    <col min="13" max="14" width="8.375" style="225" customWidth="1"/>
    <col min="15" max="15" width="7.625" style="225" customWidth="1"/>
    <col min="16" max="16" width="7.375" style="225" customWidth="1"/>
    <col min="17" max="17" width="8.375" style="225" customWidth="1"/>
    <col min="18" max="16384" width="9" style="225"/>
  </cols>
  <sheetData>
    <row r="1" s="222" customFormat="1" ht="24.95" customHeight="1" spans="1:17">
      <c r="A1" s="82" t="s">
        <v>363</v>
      </c>
      <c r="B1" s="82"/>
      <c r="C1" s="82"/>
      <c r="D1" s="82"/>
      <c r="E1" s="82"/>
      <c r="F1" s="82"/>
      <c r="G1" s="82"/>
      <c r="H1" s="82"/>
      <c r="I1" s="82"/>
      <c r="J1" s="82"/>
      <c r="K1" s="82"/>
      <c r="L1" s="82"/>
      <c r="M1" s="82"/>
      <c r="N1" s="82"/>
      <c r="O1" s="82"/>
      <c r="P1" s="82"/>
      <c r="Q1" s="82"/>
    </row>
    <row r="2" s="223" customFormat="1" ht="20.1" customHeight="1" spans="1:17">
      <c r="A2" s="226" t="s">
        <v>348</v>
      </c>
      <c r="B2" s="226"/>
      <c r="C2" s="226"/>
      <c r="D2" s="226"/>
      <c r="E2" s="226"/>
      <c r="F2" s="226"/>
      <c r="G2" s="226"/>
      <c r="H2" s="226"/>
      <c r="I2" s="226"/>
      <c r="J2" s="226"/>
      <c r="K2" s="226"/>
      <c r="L2" s="226"/>
      <c r="M2" s="226"/>
      <c r="N2" s="226"/>
      <c r="O2" s="226"/>
      <c r="P2" s="226"/>
      <c r="Q2" s="226"/>
    </row>
    <row r="3" s="84" customFormat="1" ht="20.1" customHeight="1" spans="1:17">
      <c r="A3" s="83" t="str">
        <f>'4-5-2投资性房地产'!A3:P3</f>
        <v>评估基准日：2023年7月31日</v>
      </c>
      <c r="B3" s="83"/>
      <c r="C3" s="83"/>
      <c r="D3" s="83"/>
      <c r="E3" s="83"/>
      <c r="F3" s="83"/>
      <c r="G3" s="83"/>
      <c r="H3" s="83"/>
      <c r="I3" s="83"/>
      <c r="J3" s="83"/>
      <c r="K3" s="95"/>
      <c r="L3" s="95"/>
      <c r="M3" s="95"/>
      <c r="N3" s="95"/>
      <c r="O3" s="95"/>
      <c r="P3" s="95"/>
      <c r="Q3" s="95"/>
    </row>
    <row r="4" s="84" customFormat="1" ht="20.1" customHeight="1" spans="1:17">
      <c r="A4" s="227" t="s">
        <v>364</v>
      </c>
      <c r="B4" s="227"/>
      <c r="C4" s="227"/>
      <c r="D4" s="227"/>
      <c r="E4" s="227"/>
      <c r="Q4" s="96" t="s">
        <v>19</v>
      </c>
    </row>
    <row r="5" s="224" customFormat="1" ht="24.95" customHeight="1" spans="1:17">
      <c r="A5" s="85" t="s">
        <v>21</v>
      </c>
      <c r="B5" s="85" t="s">
        <v>365</v>
      </c>
      <c r="C5" s="228" t="s">
        <v>366</v>
      </c>
      <c r="D5" s="228" t="s">
        <v>349</v>
      </c>
      <c r="E5" s="85" t="s">
        <v>367</v>
      </c>
      <c r="F5" s="85" t="s">
        <v>368</v>
      </c>
      <c r="G5" s="85" t="s">
        <v>369</v>
      </c>
      <c r="H5" s="85" t="s">
        <v>370</v>
      </c>
      <c r="I5" s="85" t="s">
        <v>371</v>
      </c>
      <c r="J5" s="85" t="s">
        <v>372</v>
      </c>
      <c r="K5" s="85" t="s">
        <v>373</v>
      </c>
      <c r="L5" s="85" t="s">
        <v>292</v>
      </c>
      <c r="M5" s="97" t="s">
        <v>109</v>
      </c>
      <c r="N5" s="85" t="s">
        <v>110</v>
      </c>
      <c r="O5" s="85" t="s">
        <v>111</v>
      </c>
      <c r="P5" s="85" t="s">
        <v>147</v>
      </c>
      <c r="Q5" s="85" t="s">
        <v>24</v>
      </c>
    </row>
    <row r="6" s="84" customFormat="1" ht="20.1" customHeight="1" spans="1:17">
      <c r="A6" s="87"/>
      <c r="B6" s="87"/>
      <c r="C6" s="229"/>
      <c r="D6" s="229"/>
      <c r="E6" s="230"/>
      <c r="F6" s="88"/>
      <c r="G6" s="87"/>
      <c r="H6" s="87"/>
      <c r="I6" s="87"/>
      <c r="J6" s="87"/>
      <c r="K6" s="98"/>
      <c r="L6" s="98"/>
      <c r="M6" s="99"/>
      <c r="N6" s="98"/>
      <c r="O6" s="98"/>
      <c r="P6" s="98"/>
      <c r="Q6" s="100"/>
    </row>
    <row r="7" s="84" customFormat="1" ht="20.1" customHeight="1" spans="1:17">
      <c r="A7" s="87"/>
      <c r="B7" s="87"/>
      <c r="C7" s="229"/>
      <c r="D7" s="229"/>
      <c r="E7" s="230"/>
      <c r="F7" s="88"/>
      <c r="G7" s="87"/>
      <c r="H7" s="87"/>
      <c r="I7" s="87"/>
      <c r="J7" s="87"/>
      <c r="K7" s="98"/>
      <c r="L7" s="98"/>
      <c r="M7" s="98"/>
      <c r="N7" s="98"/>
      <c r="O7" s="98"/>
      <c r="P7" s="98"/>
      <c r="Q7" s="100"/>
    </row>
    <row r="8" s="84" customFormat="1" ht="20.1" customHeight="1" spans="1:17">
      <c r="A8" s="87"/>
      <c r="B8" s="87"/>
      <c r="C8" s="229"/>
      <c r="D8" s="229"/>
      <c r="E8" s="230"/>
      <c r="F8" s="88"/>
      <c r="G8" s="87"/>
      <c r="H8" s="87"/>
      <c r="I8" s="87"/>
      <c r="J8" s="87"/>
      <c r="K8" s="98"/>
      <c r="L8" s="98"/>
      <c r="M8" s="98"/>
      <c r="N8" s="98"/>
      <c r="O8" s="98"/>
      <c r="P8" s="98"/>
      <c r="Q8" s="100"/>
    </row>
    <row r="9" s="84" customFormat="1" ht="20.1" customHeight="1" spans="1:17">
      <c r="A9" s="87"/>
      <c r="B9" s="87"/>
      <c r="C9" s="229"/>
      <c r="D9" s="229"/>
      <c r="E9" s="230"/>
      <c r="F9" s="88"/>
      <c r="G9" s="87"/>
      <c r="H9" s="87"/>
      <c r="I9" s="87"/>
      <c r="J9" s="87"/>
      <c r="K9" s="98"/>
      <c r="L9" s="98"/>
      <c r="M9" s="98"/>
      <c r="N9" s="98"/>
      <c r="O9" s="98"/>
      <c r="P9" s="98"/>
      <c r="Q9" s="100"/>
    </row>
    <row r="10" s="84" customFormat="1" ht="20.1" customHeight="1" spans="1:17">
      <c r="A10" s="87"/>
      <c r="B10" s="87"/>
      <c r="C10" s="229"/>
      <c r="D10" s="229"/>
      <c r="E10" s="230"/>
      <c r="F10" s="88"/>
      <c r="G10" s="87"/>
      <c r="H10" s="87"/>
      <c r="I10" s="87"/>
      <c r="J10" s="87"/>
      <c r="K10" s="98"/>
      <c r="L10" s="98"/>
      <c r="M10" s="98"/>
      <c r="N10" s="98"/>
      <c r="O10" s="98"/>
      <c r="P10" s="98"/>
      <c r="Q10" s="100"/>
    </row>
    <row r="11" s="84" customFormat="1" ht="20.1" customHeight="1" spans="1:17">
      <c r="A11" s="87"/>
      <c r="B11" s="87"/>
      <c r="C11" s="229"/>
      <c r="D11" s="229"/>
      <c r="E11" s="230"/>
      <c r="F11" s="88"/>
      <c r="G11" s="87"/>
      <c r="H11" s="87"/>
      <c r="I11" s="87"/>
      <c r="J11" s="87"/>
      <c r="K11" s="98"/>
      <c r="L11" s="98"/>
      <c r="M11" s="98"/>
      <c r="N11" s="98"/>
      <c r="O11" s="98"/>
      <c r="P11" s="98"/>
      <c r="Q11" s="100"/>
    </row>
    <row r="12" s="84" customFormat="1" ht="20.1" customHeight="1" spans="1:17">
      <c r="A12" s="87"/>
      <c r="B12" s="87"/>
      <c r="C12" s="229"/>
      <c r="D12" s="229"/>
      <c r="E12" s="230"/>
      <c r="F12" s="88"/>
      <c r="G12" s="87"/>
      <c r="H12" s="87"/>
      <c r="I12" s="87"/>
      <c r="J12" s="87"/>
      <c r="K12" s="98"/>
      <c r="L12" s="98"/>
      <c r="M12" s="98"/>
      <c r="N12" s="98"/>
      <c r="O12" s="98"/>
      <c r="P12" s="98"/>
      <c r="Q12" s="100"/>
    </row>
    <row r="13" s="84" customFormat="1" ht="20.1" customHeight="1" spans="1:17">
      <c r="A13" s="87"/>
      <c r="B13" s="87"/>
      <c r="C13" s="229"/>
      <c r="D13" s="229"/>
      <c r="E13" s="230"/>
      <c r="F13" s="88"/>
      <c r="G13" s="87"/>
      <c r="H13" s="87"/>
      <c r="I13" s="87"/>
      <c r="J13" s="87"/>
      <c r="K13" s="98"/>
      <c r="L13" s="98"/>
      <c r="M13" s="98"/>
      <c r="N13" s="98"/>
      <c r="O13" s="98"/>
      <c r="P13" s="98"/>
      <c r="Q13" s="100"/>
    </row>
    <row r="14" s="84" customFormat="1" ht="20.1" customHeight="1" spans="1:17">
      <c r="A14" s="87"/>
      <c r="B14" s="87"/>
      <c r="C14" s="229"/>
      <c r="D14" s="229"/>
      <c r="E14" s="230"/>
      <c r="F14" s="88"/>
      <c r="G14" s="87"/>
      <c r="H14" s="87"/>
      <c r="I14" s="87"/>
      <c r="J14" s="87"/>
      <c r="K14" s="98"/>
      <c r="L14" s="98"/>
      <c r="M14" s="98"/>
      <c r="N14" s="98"/>
      <c r="O14" s="98"/>
      <c r="P14" s="98"/>
      <c r="Q14" s="100"/>
    </row>
    <row r="15" s="84" customFormat="1" ht="20.1" customHeight="1" spans="1:17">
      <c r="A15" s="87"/>
      <c r="B15" s="87"/>
      <c r="C15" s="229"/>
      <c r="D15" s="229"/>
      <c r="E15" s="230"/>
      <c r="F15" s="88"/>
      <c r="G15" s="87"/>
      <c r="H15" s="87"/>
      <c r="I15" s="87"/>
      <c r="J15" s="87"/>
      <c r="K15" s="98"/>
      <c r="L15" s="98"/>
      <c r="M15" s="98"/>
      <c r="N15" s="98"/>
      <c r="O15" s="98"/>
      <c r="P15" s="98"/>
      <c r="Q15" s="100"/>
    </row>
    <row r="16" s="84" customFormat="1" ht="20.1" customHeight="1" spans="1:17">
      <c r="A16" s="87"/>
      <c r="B16" s="87"/>
      <c r="C16" s="229"/>
      <c r="D16" s="229"/>
      <c r="E16" s="230"/>
      <c r="F16" s="88"/>
      <c r="G16" s="87"/>
      <c r="H16" s="87"/>
      <c r="I16" s="233"/>
      <c r="J16" s="87"/>
      <c r="K16" s="98"/>
      <c r="L16" s="98"/>
      <c r="M16" s="98"/>
      <c r="N16" s="98"/>
      <c r="O16" s="98"/>
      <c r="P16" s="98"/>
      <c r="Q16" s="100"/>
    </row>
    <row r="17" s="84" customFormat="1" ht="20.1" customHeight="1" spans="1:17">
      <c r="A17" s="87"/>
      <c r="B17" s="87"/>
      <c r="C17" s="229"/>
      <c r="D17" s="229"/>
      <c r="E17" s="230"/>
      <c r="F17" s="88"/>
      <c r="G17" s="87"/>
      <c r="H17" s="89"/>
      <c r="I17" s="87"/>
      <c r="J17" s="232"/>
      <c r="K17" s="98"/>
      <c r="L17" s="98"/>
      <c r="M17" s="98"/>
      <c r="N17" s="98"/>
      <c r="O17" s="98"/>
      <c r="P17" s="98"/>
      <c r="Q17" s="100"/>
    </row>
    <row r="18" s="84" customFormat="1" ht="20.1" customHeight="1" spans="1:17">
      <c r="A18" s="87"/>
      <c r="B18" s="87"/>
      <c r="C18" s="229"/>
      <c r="D18" s="229"/>
      <c r="E18" s="230"/>
      <c r="F18" s="88"/>
      <c r="G18" s="87"/>
      <c r="H18" s="87"/>
      <c r="I18" s="234"/>
      <c r="J18" s="87"/>
      <c r="K18" s="98"/>
      <c r="L18" s="98"/>
      <c r="M18" s="98"/>
      <c r="N18" s="98"/>
      <c r="O18" s="98"/>
      <c r="P18" s="98"/>
      <c r="Q18" s="100"/>
    </row>
    <row r="19" s="84" customFormat="1" ht="20.1" customHeight="1" spans="1:17">
      <c r="A19" s="87"/>
      <c r="B19" s="87"/>
      <c r="C19" s="229"/>
      <c r="D19" s="229"/>
      <c r="E19" s="230"/>
      <c r="F19" s="88"/>
      <c r="G19" s="87"/>
      <c r="H19" s="87"/>
      <c r="I19" s="87"/>
      <c r="J19" s="87"/>
      <c r="K19" s="98"/>
      <c r="L19" s="98"/>
      <c r="M19" s="98"/>
      <c r="N19" s="98"/>
      <c r="O19" s="98"/>
      <c r="P19" s="98"/>
      <c r="Q19" s="100"/>
    </row>
    <row r="20" s="84" customFormat="1" ht="20.1" customHeight="1" spans="1:17">
      <c r="A20" s="87"/>
      <c r="B20" s="87"/>
      <c r="C20" s="229"/>
      <c r="D20" s="229"/>
      <c r="E20" s="230"/>
      <c r="F20" s="88"/>
      <c r="G20" s="87"/>
      <c r="H20" s="87"/>
      <c r="I20" s="87"/>
      <c r="J20" s="87"/>
      <c r="K20" s="98"/>
      <c r="L20" s="98"/>
      <c r="M20" s="98"/>
      <c r="N20" s="98"/>
      <c r="O20" s="98"/>
      <c r="P20" s="98"/>
      <c r="Q20" s="100"/>
    </row>
    <row r="21" s="84" customFormat="1" ht="20.1" customHeight="1" spans="1:17">
      <c r="A21" s="87"/>
      <c r="B21" s="87"/>
      <c r="C21" s="229"/>
      <c r="D21" s="229"/>
      <c r="E21" s="231"/>
      <c r="F21" s="88"/>
      <c r="G21" s="87"/>
      <c r="H21" s="87"/>
      <c r="I21" s="87"/>
      <c r="J21" s="87"/>
      <c r="K21" s="98"/>
      <c r="L21" s="98"/>
      <c r="M21" s="98"/>
      <c r="N21" s="98"/>
      <c r="O21" s="98"/>
      <c r="P21" s="98"/>
      <c r="Q21" s="100"/>
    </row>
    <row r="22" s="84" customFormat="1" ht="20.1" customHeight="1" spans="1:17">
      <c r="A22" s="87"/>
      <c r="B22" s="87"/>
      <c r="C22" s="229"/>
      <c r="D22" s="229"/>
      <c r="E22" s="230"/>
      <c r="F22" s="88"/>
      <c r="G22" s="87"/>
      <c r="H22" s="87"/>
      <c r="I22" s="87"/>
      <c r="J22" s="87"/>
      <c r="K22" s="98"/>
      <c r="L22" s="98"/>
      <c r="M22" s="98"/>
      <c r="N22" s="98"/>
      <c r="O22" s="98"/>
      <c r="P22" s="98"/>
      <c r="Q22" s="100"/>
    </row>
    <row r="23" s="84" customFormat="1" ht="20.1" customHeight="1" spans="1:17">
      <c r="A23" s="87"/>
      <c r="B23" s="87"/>
      <c r="C23" s="229"/>
      <c r="D23" s="229"/>
      <c r="E23" s="230"/>
      <c r="F23" s="88"/>
      <c r="G23" s="87"/>
      <c r="H23" s="87"/>
      <c r="I23" s="87"/>
      <c r="J23" s="87"/>
      <c r="K23" s="98"/>
      <c r="L23" s="98"/>
      <c r="M23" s="98"/>
      <c r="N23" s="98"/>
      <c r="O23" s="98"/>
      <c r="P23" s="98"/>
      <c r="Q23" s="100"/>
    </row>
    <row r="24" s="84" customFormat="1" ht="20.1" customHeight="1" spans="1:17">
      <c r="A24" s="89" t="s">
        <v>222</v>
      </c>
      <c r="B24" s="236"/>
      <c r="C24" s="237"/>
      <c r="D24" s="237"/>
      <c r="E24" s="87"/>
      <c r="F24" s="88"/>
      <c r="G24" s="88"/>
      <c r="H24" s="88"/>
      <c r="I24" s="240"/>
      <c r="J24" s="98" t="s">
        <v>307</v>
      </c>
      <c r="K24" s="99"/>
      <c r="L24" s="98"/>
      <c r="M24" s="98"/>
      <c r="N24" s="241"/>
      <c r="O24" s="241"/>
      <c r="P24" s="98"/>
      <c r="Q24" s="98" t="s">
        <v>307</v>
      </c>
    </row>
    <row r="25" s="84" customFormat="1" ht="20.1" customHeight="1" spans="1:17">
      <c r="A25" s="231" t="s">
        <v>355</v>
      </c>
      <c r="B25" s="238"/>
      <c r="C25" s="239"/>
      <c r="D25" s="232"/>
      <c r="E25" s="87"/>
      <c r="F25" s="88"/>
      <c r="G25" s="88"/>
      <c r="H25" s="88"/>
      <c r="I25" s="240"/>
      <c r="J25" s="98"/>
      <c r="K25" s="99"/>
      <c r="L25" s="98"/>
      <c r="M25" s="98"/>
      <c r="N25" s="241"/>
      <c r="O25" s="241"/>
      <c r="P25" s="98"/>
      <c r="Q25" s="98" t="s">
        <v>307</v>
      </c>
    </row>
    <row r="26" s="84" customFormat="1" ht="20.1" customHeight="1" spans="1:17">
      <c r="A26" s="89" t="s">
        <v>222</v>
      </c>
      <c r="B26" s="91"/>
      <c r="C26" s="232"/>
      <c r="D26" s="232"/>
      <c r="E26" s="87"/>
      <c r="F26" s="88"/>
      <c r="G26" s="88"/>
      <c r="H26" s="88"/>
      <c r="I26" s="100"/>
      <c r="J26" s="98"/>
      <c r="K26" s="99"/>
      <c r="L26" s="98"/>
      <c r="M26" s="98">
        <f>SUM(M6:M25)</f>
        <v>0</v>
      </c>
      <c r="N26" s="98">
        <f>SUM(N6:N25)</f>
        <v>0</v>
      </c>
      <c r="O26" s="241"/>
      <c r="P26" s="98"/>
      <c r="Q26" s="98" t="s">
        <v>307</v>
      </c>
    </row>
    <row r="27" s="84" customFormat="1" ht="15.75" customHeight="1" spans="1:13">
      <c r="A27" s="19" t="str">
        <f>'4-5-2投资性房地产'!A27</f>
        <v>被评估单位填表人：</v>
      </c>
      <c r="B27" s="18"/>
      <c r="C27" s="18"/>
      <c r="D27" s="18"/>
      <c r="M27" s="19"/>
    </row>
    <row r="28" s="84" customFormat="1" ht="15.75" customHeight="1" spans="1:1">
      <c r="A28" s="19" t="str">
        <f>CONCATENATE(封面!B6,封面!D6,封面!E6,封面!F6,封面!G6,封面!H6,封面!I6)</f>
        <v>填表日期：2023年9月1日</v>
      </c>
    </row>
  </sheetData>
  <mergeCells count="7">
    <mergeCell ref="A1:Q1"/>
    <mergeCell ref="A2:Q2"/>
    <mergeCell ref="A3:Q3"/>
    <mergeCell ref="A4:E4"/>
    <mergeCell ref="A24:C24"/>
    <mergeCell ref="A25:C25"/>
    <mergeCell ref="A26:C26"/>
  </mergeCells>
  <printOptions horizontalCentered="1"/>
  <pageMargins left="0.62992125984252" right="0.62992125984252" top="0.708661417322835" bottom="0.590551181102362" header="1.02362204724409" footer="0.511811023622047"/>
  <pageSetup paperSize="9" scale="86" fitToHeight="0" orientation="landscape" horizontalDpi="300" verticalDpi="300"/>
  <headerFooter scaleWithDoc="0">
    <oddFooter>&amp;C&amp;"宋体,常规"&amp;10第 &amp;P 页，共 &amp;N 页&amp;R&amp;"宋体,常规"&amp;10评估机构：中环松德（北京）资产评估有限公司</oddFooter>
  </headerFooter>
  <legacyDrawing r:id="rId2"/>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8"/>
  <sheetViews>
    <sheetView view="pageBreakPreview" zoomScaleNormal="100" workbookViewId="0">
      <selection activeCell="L45" sqref="L45"/>
    </sheetView>
  </sheetViews>
  <sheetFormatPr defaultColWidth="9" defaultRowHeight="13"/>
  <cols>
    <col min="1" max="1" width="6.375" style="225" customWidth="1"/>
    <col min="2" max="2" width="10.625" style="225" customWidth="1"/>
    <col min="3" max="3" width="7.875" style="225" customWidth="1"/>
    <col min="4" max="4" width="17.875" style="225" customWidth="1"/>
    <col min="5" max="5" width="9.125" style="225" customWidth="1"/>
    <col min="6" max="6" width="10.375" style="225" customWidth="1"/>
    <col min="7" max="10" width="7.625" style="225" customWidth="1"/>
    <col min="11" max="11" width="6.625" style="225" customWidth="1"/>
    <col min="12" max="12" width="10.125" style="225" customWidth="1"/>
    <col min="13" max="14" width="11.875" style="225" customWidth="1"/>
    <col min="15" max="15" width="10.125" style="225" customWidth="1"/>
    <col min="16" max="16" width="7.5" style="225" customWidth="1"/>
    <col min="17" max="17" width="7.875" style="225" customWidth="1"/>
    <col min="18" max="16384" width="9" style="225"/>
  </cols>
  <sheetData>
    <row r="1" s="222" customFormat="1" ht="24.95" customHeight="1" spans="1:18">
      <c r="A1" s="82" t="s">
        <v>363</v>
      </c>
      <c r="B1" s="82"/>
      <c r="C1" s="82"/>
      <c r="D1" s="82"/>
      <c r="E1" s="82"/>
      <c r="F1" s="82"/>
      <c r="G1" s="82"/>
      <c r="H1" s="82"/>
      <c r="I1" s="82"/>
      <c r="J1" s="82"/>
      <c r="K1" s="82"/>
      <c r="L1" s="82"/>
      <c r="M1" s="82"/>
      <c r="N1" s="82"/>
      <c r="O1" s="82"/>
      <c r="P1" s="82"/>
      <c r="Q1" s="82"/>
      <c r="R1" s="235"/>
    </row>
    <row r="2" s="223" customFormat="1" ht="20.1" customHeight="1" spans="1:18">
      <c r="A2" s="226" t="s">
        <v>357</v>
      </c>
      <c r="B2" s="226"/>
      <c r="C2" s="226"/>
      <c r="D2" s="226"/>
      <c r="E2" s="226"/>
      <c r="F2" s="226"/>
      <c r="G2" s="226"/>
      <c r="H2" s="226"/>
      <c r="I2" s="226"/>
      <c r="J2" s="226"/>
      <c r="K2" s="226"/>
      <c r="L2" s="226"/>
      <c r="M2" s="226"/>
      <c r="N2" s="226"/>
      <c r="O2" s="226"/>
      <c r="P2" s="226"/>
      <c r="Q2" s="226"/>
      <c r="R2" s="224"/>
    </row>
    <row r="3" s="84" customFormat="1" ht="20.1" customHeight="1" spans="1:17">
      <c r="A3" s="83" t="str">
        <f>'4-5-3投资性地产'!A3:Q3</f>
        <v>评估基准日：2023年7月31日</v>
      </c>
      <c r="B3" s="83"/>
      <c r="C3" s="83"/>
      <c r="D3" s="83"/>
      <c r="E3" s="83"/>
      <c r="F3" s="83"/>
      <c r="G3" s="83"/>
      <c r="H3" s="83"/>
      <c r="I3" s="83"/>
      <c r="J3" s="83"/>
      <c r="K3" s="95"/>
      <c r="L3" s="95"/>
      <c r="M3" s="95"/>
      <c r="N3" s="95"/>
      <c r="O3" s="95"/>
      <c r="P3" s="95"/>
      <c r="Q3" s="95"/>
    </row>
    <row r="4" s="84" customFormat="1" ht="20.1" customHeight="1" spans="1:17">
      <c r="A4" s="227" t="s">
        <v>364</v>
      </c>
      <c r="B4" s="227"/>
      <c r="C4" s="227"/>
      <c r="D4" s="227"/>
      <c r="E4" s="227"/>
      <c r="Q4" s="96" t="s">
        <v>19</v>
      </c>
    </row>
    <row r="5" s="224" customFormat="1" ht="24.95" customHeight="1" spans="1:17">
      <c r="A5" s="85" t="s">
        <v>21</v>
      </c>
      <c r="B5" s="85" t="s">
        <v>365</v>
      </c>
      <c r="C5" s="228" t="s">
        <v>366</v>
      </c>
      <c r="D5" s="228" t="s">
        <v>349</v>
      </c>
      <c r="E5" s="85" t="s">
        <v>367</v>
      </c>
      <c r="F5" s="85" t="s">
        <v>368</v>
      </c>
      <c r="G5" s="85" t="s">
        <v>369</v>
      </c>
      <c r="H5" s="85" t="s">
        <v>370</v>
      </c>
      <c r="I5" s="85" t="s">
        <v>371</v>
      </c>
      <c r="J5" s="85" t="s">
        <v>372</v>
      </c>
      <c r="K5" s="85" t="s">
        <v>373</v>
      </c>
      <c r="L5" s="85" t="s">
        <v>374</v>
      </c>
      <c r="M5" s="97" t="s">
        <v>109</v>
      </c>
      <c r="N5" s="85" t="s">
        <v>110</v>
      </c>
      <c r="O5" s="85" t="s">
        <v>111</v>
      </c>
      <c r="P5" s="85" t="s">
        <v>147</v>
      </c>
      <c r="Q5" s="85" t="s">
        <v>24</v>
      </c>
    </row>
    <row r="6" s="84" customFormat="1" ht="20.1" customHeight="1" spans="1:17">
      <c r="A6" s="87"/>
      <c r="B6" s="87"/>
      <c r="C6" s="229"/>
      <c r="D6" s="229"/>
      <c r="E6" s="230"/>
      <c r="F6" s="88"/>
      <c r="G6" s="87"/>
      <c r="H6" s="87"/>
      <c r="I6" s="87"/>
      <c r="J6" s="87"/>
      <c r="K6" s="98"/>
      <c r="L6" s="98"/>
      <c r="M6" s="99"/>
      <c r="N6" s="98"/>
      <c r="O6" s="98"/>
      <c r="P6" s="98" t="s">
        <v>307</v>
      </c>
      <c r="Q6" s="100"/>
    </row>
    <row r="7" s="84" customFormat="1" ht="20.1" customHeight="1" spans="1:17">
      <c r="A7" s="87"/>
      <c r="B7" s="87"/>
      <c r="C7" s="229"/>
      <c r="D7" s="229"/>
      <c r="E7" s="230"/>
      <c r="F7" s="88"/>
      <c r="G7" s="87"/>
      <c r="H7" s="87"/>
      <c r="I7" s="87"/>
      <c r="J7" s="87"/>
      <c r="K7" s="98"/>
      <c r="L7" s="98"/>
      <c r="M7" s="98"/>
      <c r="N7" s="98"/>
      <c r="O7" s="98"/>
      <c r="P7" s="98" t="s">
        <v>307</v>
      </c>
      <c r="Q7" s="100"/>
    </row>
    <row r="8" s="84" customFormat="1" ht="20.1" customHeight="1" spans="1:17">
      <c r="A8" s="87"/>
      <c r="B8" s="87"/>
      <c r="C8" s="229"/>
      <c r="D8" s="229"/>
      <c r="E8" s="230"/>
      <c r="F8" s="88"/>
      <c r="G8" s="87"/>
      <c r="H8" s="87"/>
      <c r="I8" s="87"/>
      <c r="J8" s="87"/>
      <c r="K8" s="98"/>
      <c r="L8" s="98"/>
      <c r="M8" s="98"/>
      <c r="N8" s="98"/>
      <c r="O8" s="98"/>
      <c r="P8" s="98" t="s">
        <v>307</v>
      </c>
      <c r="Q8" s="100"/>
    </row>
    <row r="9" s="84" customFormat="1" ht="20.1" customHeight="1" spans="1:17">
      <c r="A9" s="87"/>
      <c r="B9" s="87"/>
      <c r="C9" s="229"/>
      <c r="D9" s="229"/>
      <c r="E9" s="230"/>
      <c r="F9" s="88"/>
      <c r="G9" s="87"/>
      <c r="H9" s="87"/>
      <c r="I9" s="87"/>
      <c r="J9" s="87"/>
      <c r="K9" s="98"/>
      <c r="L9" s="98"/>
      <c r="M9" s="98"/>
      <c r="N9" s="98"/>
      <c r="O9" s="98"/>
      <c r="P9" s="98" t="s">
        <v>307</v>
      </c>
      <c r="Q9" s="100"/>
    </row>
    <row r="10" s="84" customFormat="1" ht="20.1" customHeight="1" spans="1:17">
      <c r="A10" s="87"/>
      <c r="B10" s="87"/>
      <c r="C10" s="229"/>
      <c r="D10" s="229"/>
      <c r="E10" s="230"/>
      <c r="F10" s="88"/>
      <c r="G10" s="87"/>
      <c r="H10" s="87"/>
      <c r="I10" s="87"/>
      <c r="J10" s="87"/>
      <c r="K10" s="98"/>
      <c r="L10" s="98"/>
      <c r="M10" s="98"/>
      <c r="N10" s="98"/>
      <c r="O10" s="98"/>
      <c r="P10" s="98" t="s">
        <v>307</v>
      </c>
      <c r="Q10" s="100"/>
    </row>
    <row r="11" s="84" customFormat="1" ht="20.1" customHeight="1" spans="1:17">
      <c r="A11" s="87"/>
      <c r="B11" s="87"/>
      <c r="C11" s="229"/>
      <c r="D11" s="229"/>
      <c r="E11" s="230"/>
      <c r="F11" s="88"/>
      <c r="G11" s="87"/>
      <c r="H11" s="87"/>
      <c r="I11" s="87"/>
      <c r="J11" s="87"/>
      <c r="K11" s="98"/>
      <c r="L11" s="98"/>
      <c r="M11" s="98"/>
      <c r="N11" s="98"/>
      <c r="O11" s="98"/>
      <c r="P11" s="98" t="s">
        <v>307</v>
      </c>
      <c r="Q11" s="100"/>
    </row>
    <row r="12" s="84" customFormat="1" ht="20.1" customHeight="1" spans="1:17">
      <c r="A12" s="87"/>
      <c r="B12" s="87"/>
      <c r="C12" s="229"/>
      <c r="D12" s="229"/>
      <c r="E12" s="230"/>
      <c r="F12" s="88"/>
      <c r="G12" s="87"/>
      <c r="H12" s="87"/>
      <c r="I12" s="87"/>
      <c r="J12" s="87"/>
      <c r="K12" s="98"/>
      <c r="L12" s="98"/>
      <c r="M12" s="98"/>
      <c r="N12" s="98"/>
      <c r="O12" s="98"/>
      <c r="P12" s="98"/>
      <c r="Q12" s="100"/>
    </row>
    <row r="13" s="84" customFormat="1" ht="20.1" customHeight="1" spans="1:17">
      <c r="A13" s="87"/>
      <c r="B13" s="87"/>
      <c r="C13" s="229"/>
      <c r="D13" s="229"/>
      <c r="E13" s="230"/>
      <c r="F13" s="88"/>
      <c r="G13" s="87"/>
      <c r="H13" s="87"/>
      <c r="I13" s="87"/>
      <c r="J13" s="87"/>
      <c r="K13" s="98"/>
      <c r="L13" s="98"/>
      <c r="M13" s="98"/>
      <c r="N13" s="98"/>
      <c r="O13" s="98"/>
      <c r="P13" s="98"/>
      <c r="Q13" s="100"/>
    </row>
    <row r="14" s="84" customFormat="1" ht="20.1" customHeight="1" spans="1:17">
      <c r="A14" s="87"/>
      <c r="B14" s="87"/>
      <c r="C14" s="229"/>
      <c r="D14" s="229"/>
      <c r="E14" s="230"/>
      <c r="F14" s="88"/>
      <c r="G14" s="87"/>
      <c r="H14" s="87"/>
      <c r="I14" s="87"/>
      <c r="J14" s="87"/>
      <c r="K14" s="98"/>
      <c r="L14" s="98"/>
      <c r="M14" s="98"/>
      <c r="N14" s="98"/>
      <c r="O14" s="98"/>
      <c r="P14" s="98"/>
      <c r="Q14" s="100"/>
    </row>
    <row r="15" s="84" customFormat="1" ht="20.1" customHeight="1" spans="1:17">
      <c r="A15" s="87"/>
      <c r="B15" s="87"/>
      <c r="C15" s="229"/>
      <c r="D15" s="229"/>
      <c r="E15" s="230"/>
      <c r="F15" s="88"/>
      <c r="G15" s="87"/>
      <c r="H15" s="87"/>
      <c r="I15" s="87"/>
      <c r="J15" s="87"/>
      <c r="K15" s="98"/>
      <c r="L15" s="98"/>
      <c r="M15" s="98"/>
      <c r="N15" s="98"/>
      <c r="O15" s="98"/>
      <c r="P15" s="98"/>
      <c r="Q15" s="100"/>
    </row>
    <row r="16" s="84" customFormat="1" ht="20.1" customHeight="1" spans="1:17">
      <c r="A16" s="87"/>
      <c r="B16" s="87"/>
      <c r="C16" s="229"/>
      <c r="D16" s="229"/>
      <c r="E16" s="230"/>
      <c r="F16" s="88"/>
      <c r="G16" s="87"/>
      <c r="H16" s="87"/>
      <c r="I16" s="233"/>
      <c r="J16" s="87"/>
      <c r="K16" s="98"/>
      <c r="L16" s="98"/>
      <c r="M16" s="98"/>
      <c r="N16" s="98"/>
      <c r="O16" s="98"/>
      <c r="P16" s="98" t="s">
        <v>307</v>
      </c>
      <c r="Q16" s="100"/>
    </row>
    <row r="17" s="84" customFormat="1" ht="20.1" customHeight="1" spans="1:17">
      <c r="A17" s="87"/>
      <c r="B17" s="87"/>
      <c r="C17" s="229"/>
      <c r="D17" s="229"/>
      <c r="E17" s="230"/>
      <c r="F17" s="88"/>
      <c r="G17" s="87"/>
      <c r="H17" s="89"/>
      <c r="I17" s="87"/>
      <c r="J17" s="232"/>
      <c r="K17" s="98"/>
      <c r="L17" s="98"/>
      <c r="M17" s="98"/>
      <c r="N17" s="98"/>
      <c r="O17" s="98"/>
      <c r="P17" s="98"/>
      <c r="Q17" s="100"/>
    </row>
    <row r="18" s="84" customFormat="1" ht="20.1" customHeight="1" spans="1:17">
      <c r="A18" s="87"/>
      <c r="B18" s="87"/>
      <c r="C18" s="229"/>
      <c r="D18" s="229"/>
      <c r="E18" s="230"/>
      <c r="F18" s="88"/>
      <c r="G18" s="87"/>
      <c r="H18" s="87"/>
      <c r="I18" s="234"/>
      <c r="J18" s="87"/>
      <c r="K18" s="98"/>
      <c r="L18" s="98"/>
      <c r="M18" s="98"/>
      <c r="N18" s="98"/>
      <c r="O18" s="98"/>
      <c r="P18" s="98"/>
      <c r="Q18" s="100"/>
    </row>
    <row r="19" s="84" customFormat="1" ht="20.1" customHeight="1" spans="1:17">
      <c r="A19" s="87"/>
      <c r="B19" s="87"/>
      <c r="C19" s="229"/>
      <c r="D19" s="229"/>
      <c r="E19" s="230"/>
      <c r="F19" s="88"/>
      <c r="G19" s="87"/>
      <c r="H19" s="87"/>
      <c r="I19" s="87"/>
      <c r="J19" s="87"/>
      <c r="K19" s="98"/>
      <c r="L19" s="98"/>
      <c r="M19" s="98"/>
      <c r="N19" s="98"/>
      <c r="O19" s="98"/>
      <c r="P19" s="98" t="s">
        <v>307</v>
      </c>
      <c r="Q19" s="100"/>
    </row>
    <row r="20" s="84" customFormat="1" ht="20.1" customHeight="1" spans="1:17">
      <c r="A20" s="87"/>
      <c r="B20" s="87"/>
      <c r="C20" s="229"/>
      <c r="D20" s="229"/>
      <c r="E20" s="230"/>
      <c r="F20" s="88"/>
      <c r="G20" s="87"/>
      <c r="H20" s="87"/>
      <c r="I20" s="87"/>
      <c r="J20" s="87"/>
      <c r="K20" s="98"/>
      <c r="L20" s="98"/>
      <c r="M20" s="98"/>
      <c r="N20" s="98"/>
      <c r="O20" s="98"/>
      <c r="P20" s="98" t="s">
        <v>307</v>
      </c>
      <c r="Q20" s="100"/>
    </row>
    <row r="21" s="84" customFormat="1" ht="20.1" customHeight="1" spans="1:17">
      <c r="A21" s="87"/>
      <c r="B21" s="87"/>
      <c r="C21" s="229"/>
      <c r="D21" s="229"/>
      <c r="E21" s="231"/>
      <c r="F21" s="88"/>
      <c r="G21" s="87"/>
      <c r="H21" s="87"/>
      <c r="I21" s="87"/>
      <c r="J21" s="87"/>
      <c r="K21" s="98"/>
      <c r="L21" s="98"/>
      <c r="M21" s="98"/>
      <c r="N21" s="98"/>
      <c r="O21" s="98"/>
      <c r="P21" s="98" t="s">
        <v>307</v>
      </c>
      <c r="Q21" s="100"/>
    </row>
    <row r="22" s="84" customFormat="1" ht="20.1" customHeight="1" spans="1:17">
      <c r="A22" s="87"/>
      <c r="B22" s="87"/>
      <c r="C22" s="229"/>
      <c r="D22" s="229"/>
      <c r="E22" s="230"/>
      <c r="F22" s="88"/>
      <c r="G22" s="87"/>
      <c r="H22" s="87"/>
      <c r="I22" s="87"/>
      <c r="J22" s="87"/>
      <c r="K22" s="98"/>
      <c r="L22" s="98"/>
      <c r="M22" s="98"/>
      <c r="N22" s="98"/>
      <c r="O22" s="98"/>
      <c r="P22" s="98" t="s">
        <v>307</v>
      </c>
      <c r="Q22" s="100"/>
    </row>
    <row r="23" s="84" customFormat="1" ht="20.1" customHeight="1" spans="1:17">
      <c r="A23" s="87"/>
      <c r="B23" s="87"/>
      <c r="C23" s="229"/>
      <c r="D23" s="229"/>
      <c r="E23" s="230"/>
      <c r="F23" s="88"/>
      <c r="G23" s="87"/>
      <c r="H23" s="87"/>
      <c r="I23" s="87"/>
      <c r="J23" s="87"/>
      <c r="K23" s="98"/>
      <c r="L23" s="98"/>
      <c r="M23" s="98"/>
      <c r="N23" s="98"/>
      <c r="O23" s="98"/>
      <c r="P23" s="98" t="s">
        <v>307</v>
      </c>
      <c r="Q23" s="100"/>
    </row>
    <row r="24" s="84" customFormat="1" ht="20.1" customHeight="1" spans="1:17">
      <c r="A24" s="87"/>
      <c r="B24" s="87"/>
      <c r="C24" s="229"/>
      <c r="D24" s="229"/>
      <c r="E24" s="230"/>
      <c r="F24" s="88"/>
      <c r="G24" s="87"/>
      <c r="H24" s="87"/>
      <c r="I24" s="87"/>
      <c r="J24" s="87"/>
      <c r="K24" s="98"/>
      <c r="L24" s="98"/>
      <c r="M24" s="98"/>
      <c r="N24" s="98"/>
      <c r="O24" s="98"/>
      <c r="P24" s="98" t="s">
        <v>307</v>
      </c>
      <c r="Q24" s="100"/>
    </row>
    <row r="25" s="84" customFormat="1" ht="20.1" customHeight="1" spans="1:17">
      <c r="A25" s="87"/>
      <c r="B25" s="87"/>
      <c r="C25" s="229"/>
      <c r="D25" s="229"/>
      <c r="E25" s="230"/>
      <c r="F25" s="88"/>
      <c r="G25" s="87"/>
      <c r="H25" s="87"/>
      <c r="I25" s="87"/>
      <c r="J25" s="87"/>
      <c r="K25" s="98"/>
      <c r="L25" s="98"/>
      <c r="M25" s="98"/>
      <c r="N25" s="98"/>
      <c r="O25" s="98"/>
      <c r="P25" s="98"/>
      <c r="Q25" s="100"/>
    </row>
    <row r="26" s="84" customFormat="1" ht="20.1" customHeight="1" spans="1:17">
      <c r="A26" s="89" t="s">
        <v>181</v>
      </c>
      <c r="B26" s="91"/>
      <c r="C26" s="91"/>
      <c r="D26" s="91"/>
      <c r="E26" s="232"/>
      <c r="F26" s="88"/>
      <c r="G26" s="87"/>
      <c r="H26" s="87"/>
      <c r="I26" s="87"/>
      <c r="J26" s="87"/>
      <c r="K26" s="98"/>
      <c r="L26" s="98"/>
      <c r="M26" s="98">
        <f>SUM(M6:M25)</f>
        <v>0</v>
      </c>
      <c r="N26" s="98">
        <f>SUM(N6:N25)</f>
        <v>0</v>
      </c>
      <c r="O26" s="98"/>
      <c r="P26" s="98" t="s">
        <v>307</v>
      </c>
      <c r="Q26" s="100"/>
    </row>
    <row r="27" s="84" customFormat="1" ht="15.75" customHeight="1" spans="1:13">
      <c r="A27" s="19" t="str">
        <f>'4-5-3投资性地产'!A27</f>
        <v>被评估单位填表人：</v>
      </c>
      <c r="B27" s="18"/>
      <c r="C27" s="18"/>
      <c r="D27" s="18"/>
      <c r="M27" s="19"/>
    </row>
    <row r="28" s="84" customFormat="1" ht="15.75" customHeight="1" spans="1:1">
      <c r="A28" s="19" t="str">
        <f>CONCATENATE(封面!B6,封面!D6,封面!E6,封面!F6,封面!G6,封面!H6,封面!I6)</f>
        <v>填表日期：2023年9月1日</v>
      </c>
    </row>
  </sheetData>
  <mergeCells count="5">
    <mergeCell ref="A1:Q1"/>
    <mergeCell ref="A2:Q2"/>
    <mergeCell ref="A3:Q3"/>
    <mergeCell ref="A4:E4"/>
    <mergeCell ref="A26:E26"/>
  </mergeCells>
  <printOptions horizontalCentered="1"/>
  <pageMargins left="0.62992125984252" right="0.62992125984252" top="0.708661417322835" bottom="0.590551181102362" header="1.02362204724409" footer="0.511811023622047"/>
  <pageSetup paperSize="9" scale="78" fitToHeight="0" orientation="landscape" horizontalDpi="300" verticalDpi="300"/>
  <headerFooter scaleWithDoc="0">
    <oddFooter>&amp;C&amp;"宋体,常规"&amp;10第 &amp;P 页，共 &amp;N 页&amp;R&amp;"宋体,常规"&amp;10评估机构：中环松德（北京）资产评估有限公司</oddFooter>
  </headerFooter>
  <legacyDrawing r:id="rId2"/>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J23"/>
  <sheetViews>
    <sheetView view="pageBreakPreview" zoomScaleNormal="85" workbookViewId="0">
      <selection activeCell="H19" sqref="H19"/>
    </sheetView>
  </sheetViews>
  <sheetFormatPr defaultColWidth="9" defaultRowHeight="15.75" customHeight="1"/>
  <cols>
    <col min="1" max="1" width="4.375" style="4" customWidth="1"/>
    <col min="2" max="2" width="25.625" style="4" customWidth="1"/>
    <col min="3" max="8" width="14.5" style="4" customWidth="1"/>
    <col min="9" max="9" width="10.375" style="4" customWidth="1"/>
    <col min="10" max="10" width="7.5" style="4" customWidth="1"/>
    <col min="11" max="16384" width="9" style="4"/>
  </cols>
  <sheetData>
    <row r="1" s="1" customFormat="1" ht="24.95" customHeight="1" spans="1:10">
      <c r="A1" s="5" t="s">
        <v>375</v>
      </c>
      <c r="B1" s="5"/>
      <c r="C1" s="5"/>
      <c r="D1" s="5"/>
      <c r="E1" s="5"/>
      <c r="F1" s="5"/>
      <c r="G1" s="5"/>
      <c r="H1" s="5"/>
      <c r="I1" s="5"/>
      <c r="J1" s="5"/>
    </row>
    <row r="2" s="2" customFormat="1" ht="20.1" customHeight="1" spans="1:10">
      <c r="A2" s="219" t="str">
        <f>CONCATENATE(封面!B5,封面!D5,封面!E5,封面!F5,封面!G5,封面!H5,封面!I5)</f>
        <v>评估基准日：2023年7月31日</v>
      </c>
      <c r="B2" s="219"/>
      <c r="C2" s="219"/>
      <c r="D2" s="219"/>
      <c r="E2" s="220"/>
      <c r="F2" s="220"/>
      <c r="G2" s="220"/>
      <c r="H2" s="220"/>
      <c r="I2" s="220"/>
      <c r="J2" s="220"/>
    </row>
    <row r="3" s="2" customFormat="1" ht="20.1" customHeight="1" spans="1:10">
      <c r="A3" s="8" t="str">
        <f>封面!B4&amp;封面!D4</f>
        <v>被评估单位：北京北一中型数控机床有限责任公司</v>
      </c>
      <c r="I3" s="221"/>
      <c r="J3" s="9" t="s">
        <v>19</v>
      </c>
    </row>
    <row r="4" s="3" customFormat="1" ht="20.1" customHeight="1" spans="1:10">
      <c r="A4" s="10" t="s">
        <v>158</v>
      </c>
      <c r="B4" s="10" t="s">
        <v>145</v>
      </c>
      <c r="C4" s="51" t="s">
        <v>109</v>
      </c>
      <c r="D4" s="107"/>
      <c r="E4" s="51" t="s">
        <v>110</v>
      </c>
      <c r="F4" s="107"/>
      <c r="G4" s="51" t="s">
        <v>146</v>
      </c>
      <c r="H4" s="107"/>
      <c r="I4" s="51" t="s">
        <v>147</v>
      </c>
      <c r="J4" s="107"/>
    </row>
    <row r="5" s="3" customFormat="1" ht="20.1" customHeight="1" spans="1:10">
      <c r="A5" s="10"/>
      <c r="B5" s="10"/>
      <c r="C5" s="50" t="s">
        <v>353</v>
      </c>
      <c r="D5" s="50" t="s">
        <v>354</v>
      </c>
      <c r="E5" s="50" t="s">
        <v>353</v>
      </c>
      <c r="F5" s="50" t="s">
        <v>354</v>
      </c>
      <c r="G5" s="50" t="s">
        <v>353</v>
      </c>
      <c r="H5" s="50" t="s">
        <v>354</v>
      </c>
      <c r="I5" s="50" t="s">
        <v>353</v>
      </c>
      <c r="J5" s="50" t="s">
        <v>354</v>
      </c>
    </row>
    <row r="6" s="2" customFormat="1" ht="20.1" customHeight="1" spans="1:10">
      <c r="A6" s="73"/>
      <c r="B6" s="73" t="s">
        <v>376</v>
      </c>
      <c r="C6" s="13">
        <f t="shared" ref="C6:H6" si="0">SUM(C7:C9)</f>
        <v>0</v>
      </c>
      <c r="D6" s="13">
        <f t="shared" si="0"/>
        <v>0</v>
      </c>
      <c r="E6" s="13">
        <f t="shared" si="0"/>
        <v>0</v>
      </c>
      <c r="F6" s="13">
        <f t="shared" si="0"/>
        <v>0</v>
      </c>
      <c r="G6" s="13">
        <f t="shared" si="0"/>
        <v>0</v>
      </c>
      <c r="H6" s="13">
        <f t="shared" si="0"/>
        <v>0</v>
      </c>
      <c r="I6" s="13" t="str">
        <f>IF(C6=0,"",G6/C6*100)</f>
        <v/>
      </c>
      <c r="J6" s="13" t="str">
        <f>IF(D6=0,"",H6/D6*100)</f>
        <v/>
      </c>
    </row>
    <row r="7" s="2" customFormat="1" ht="20.1" customHeight="1" spans="1:10">
      <c r="A7" s="73" t="s">
        <v>377</v>
      </c>
      <c r="B7" s="73" t="s">
        <v>378</v>
      </c>
      <c r="C7" s="13">
        <f>房屋建筑物!I25</f>
        <v>0</v>
      </c>
      <c r="D7" s="13">
        <f>房屋建筑物!J25</f>
        <v>0</v>
      </c>
      <c r="E7" s="13">
        <f>房屋建筑物!K25</f>
        <v>0</v>
      </c>
      <c r="F7" s="13">
        <f>房屋建筑物!M25</f>
        <v>0</v>
      </c>
      <c r="G7" s="13">
        <f t="shared" ref="G7:H9" si="1">E7-C7</f>
        <v>0</v>
      </c>
      <c r="H7" s="13">
        <f t="shared" si="1"/>
        <v>0</v>
      </c>
      <c r="I7" s="13" t="str">
        <f t="shared" ref="I7:I21" si="2">IF(C7=0,"",G7/C7*100)</f>
        <v/>
      </c>
      <c r="J7" s="13" t="str">
        <f t="shared" ref="J7:J21" si="3">IF(D7=0,"",H7/D7*100)</f>
        <v/>
      </c>
    </row>
    <row r="8" s="2" customFormat="1" ht="20.1" customHeight="1" spans="1:10">
      <c r="A8" s="73" t="s">
        <v>379</v>
      </c>
      <c r="B8" s="73" t="s">
        <v>380</v>
      </c>
      <c r="C8" s="13">
        <f>构筑物!I24</f>
        <v>0</v>
      </c>
      <c r="D8" s="13">
        <f>构筑物!J24</f>
        <v>0</v>
      </c>
      <c r="E8" s="13">
        <f>构筑物!K24</f>
        <v>0</v>
      </c>
      <c r="F8" s="13">
        <f>构筑物!M24</f>
        <v>0</v>
      </c>
      <c r="G8" s="13">
        <f t="shared" si="1"/>
        <v>0</v>
      </c>
      <c r="H8" s="13">
        <f t="shared" si="1"/>
        <v>0</v>
      </c>
      <c r="I8" s="13" t="str">
        <f t="shared" si="2"/>
        <v/>
      </c>
      <c r="J8" s="13" t="str">
        <f t="shared" si="3"/>
        <v/>
      </c>
    </row>
    <row r="9" s="2" customFormat="1" ht="20.1" customHeight="1" spans="1:10">
      <c r="A9" s="73" t="s">
        <v>381</v>
      </c>
      <c r="B9" s="73" t="s">
        <v>382</v>
      </c>
      <c r="C9" s="13">
        <f>管道沟槽!I25</f>
        <v>0</v>
      </c>
      <c r="D9" s="13">
        <f>管道沟槽!J25</f>
        <v>0</v>
      </c>
      <c r="E9" s="13">
        <f>管道沟槽!K25</f>
        <v>0</v>
      </c>
      <c r="F9" s="13">
        <f>管道沟槽!M25</f>
        <v>0</v>
      </c>
      <c r="G9" s="13">
        <f t="shared" si="1"/>
        <v>0</v>
      </c>
      <c r="H9" s="13">
        <f t="shared" si="1"/>
        <v>0</v>
      </c>
      <c r="I9" s="13" t="str">
        <f t="shared" si="2"/>
        <v/>
      </c>
      <c r="J9" s="13" t="str">
        <f t="shared" si="3"/>
        <v/>
      </c>
    </row>
    <row r="10" s="2" customFormat="1" ht="20.1" customHeight="1" spans="1:10">
      <c r="A10" s="73"/>
      <c r="B10" s="123"/>
      <c r="C10" s="13"/>
      <c r="D10" s="13"/>
      <c r="E10" s="13"/>
      <c r="F10" s="13"/>
      <c r="G10" s="13"/>
      <c r="H10" s="13"/>
      <c r="I10" s="13"/>
      <c r="J10" s="13"/>
    </row>
    <row r="11" s="2" customFormat="1" ht="20.1" customHeight="1" spans="1:10">
      <c r="A11" s="73"/>
      <c r="B11" s="123"/>
      <c r="C11" s="13"/>
      <c r="D11" s="13"/>
      <c r="E11" s="13"/>
      <c r="F11" s="13"/>
      <c r="G11" s="13"/>
      <c r="H11" s="13"/>
      <c r="I11" s="13"/>
      <c r="J11" s="13"/>
    </row>
    <row r="12" s="2" customFormat="1" ht="20.1" customHeight="1" spans="1:10">
      <c r="A12" s="73"/>
      <c r="B12" s="73" t="s">
        <v>383</v>
      </c>
      <c r="C12" s="13">
        <f t="shared" ref="C12:H12" si="4">SUM(C13:C15)</f>
        <v>21418787.42</v>
      </c>
      <c r="D12" s="13">
        <f t="shared" si="4"/>
        <v>2093174.83</v>
      </c>
      <c r="E12" s="13">
        <f t="shared" si="4"/>
        <v>14693624</v>
      </c>
      <c r="F12" s="13">
        <f t="shared" si="4"/>
        <v>2710489</v>
      </c>
      <c r="G12" s="13">
        <f t="shared" si="4"/>
        <v>-6725163.42</v>
      </c>
      <c r="H12" s="13">
        <f t="shared" si="4"/>
        <v>617314.17</v>
      </c>
      <c r="I12" s="13">
        <f t="shared" si="2"/>
        <v>-31.4</v>
      </c>
      <c r="J12" s="13">
        <f t="shared" si="3"/>
        <v>29.49</v>
      </c>
    </row>
    <row r="13" s="2" customFormat="1" ht="20.1" customHeight="1" spans="1:10">
      <c r="A13" s="73" t="s">
        <v>384</v>
      </c>
      <c r="B13" s="73" t="s">
        <v>385</v>
      </c>
      <c r="C13" s="13">
        <f>机器设备!I53</f>
        <v>21418787.42</v>
      </c>
      <c r="D13" s="13">
        <f>机器设备!J53</f>
        <v>2093174.83</v>
      </c>
      <c r="E13" s="13">
        <f>机器设备!K53</f>
        <v>14693624</v>
      </c>
      <c r="F13" s="13">
        <f>机器设备!O53</f>
        <v>2710489</v>
      </c>
      <c r="G13" s="13">
        <f t="shared" ref="G13:H15" si="5">E13-C13</f>
        <v>-6725163.42</v>
      </c>
      <c r="H13" s="13">
        <f t="shared" si="5"/>
        <v>617314.17</v>
      </c>
      <c r="I13" s="13">
        <f t="shared" si="2"/>
        <v>-31.4</v>
      </c>
      <c r="J13" s="13">
        <f t="shared" si="3"/>
        <v>29.49</v>
      </c>
    </row>
    <row r="14" s="2" customFormat="1" ht="20.1" customHeight="1" spans="1:10">
      <c r="A14" s="73" t="s">
        <v>386</v>
      </c>
      <c r="B14" s="73" t="s">
        <v>387</v>
      </c>
      <c r="C14" s="13">
        <f>车辆!J26</f>
        <v>0</v>
      </c>
      <c r="D14" s="13">
        <f>车辆!K26</f>
        <v>0</v>
      </c>
      <c r="E14" s="13">
        <f>车辆!L26</f>
        <v>0</v>
      </c>
      <c r="F14" s="13">
        <f>车辆!N26</f>
        <v>0</v>
      </c>
      <c r="G14" s="13">
        <f t="shared" si="5"/>
        <v>0</v>
      </c>
      <c r="H14" s="13">
        <f t="shared" si="5"/>
        <v>0</v>
      </c>
      <c r="I14" s="13" t="str">
        <f t="shared" si="2"/>
        <v/>
      </c>
      <c r="J14" s="13" t="str">
        <f t="shared" si="3"/>
        <v/>
      </c>
    </row>
    <row r="15" s="2" customFormat="1" ht="20.1" customHeight="1" spans="1:10">
      <c r="A15" s="73" t="s">
        <v>388</v>
      </c>
      <c r="B15" s="73" t="s">
        <v>389</v>
      </c>
      <c r="C15" s="13">
        <f>电子设备!J25</f>
        <v>0</v>
      </c>
      <c r="D15" s="13">
        <f>电子设备!K25</f>
        <v>0</v>
      </c>
      <c r="E15" s="13">
        <f>电子设备!L25</f>
        <v>0</v>
      </c>
      <c r="F15" s="13">
        <f>电子设备!N25</f>
        <v>0</v>
      </c>
      <c r="G15" s="13">
        <f t="shared" si="5"/>
        <v>0</v>
      </c>
      <c r="H15" s="13">
        <f t="shared" si="5"/>
        <v>0</v>
      </c>
      <c r="I15" s="13" t="str">
        <f t="shared" si="2"/>
        <v/>
      </c>
      <c r="J15" s="13" t="str">
        <f t="shared" si="3"/>
        <v/>
      </c>
    </row>
    <row r="16" s="2" customFormat="1" ht="20.1" customHeight="1" spans="1:10">
      <c r="A16" s="73"/>
      <c r="B16" s="123"/>
      <c r="C16" s="13"/>
      <c r="D16" s="13"/>
      <c r="E16" s="13"/>
      <c r="F16" s="13"/>
      <c r="G16" s="13"/>
      <c r="H16" s="13"/>
      <c r="I16" s="77"/>
      <c r="J16" s="13"/>
    </row>
    <row r="17" s="2" customFormat="1" ht="20.1" customHeight="1" spans="1:10">
      <c r="A17" s="73"/>
      <c r="B17" s="123"/>
      <c r="C17" s="13"/>
      <c r="D17" s="13"/>
      <c r="E17" s="13"/>
      <c r="F17" s="13"/>
      <c r="G17" s="13"/>
      <c r="H17" s="15"/>
      <c r="I17" s="13"/>
      <c r="J17" s="47"/>
    </row>
    <row r="18" s="2" customFormat="1" ht="20.1" customHeight="1" spans="1:10">
      <c r="A18" s="73" t="s">
        <v>390</v>
      </c>
      <c r="B18" s="73" t="s">
        <v>391</v>
      </c>
      <c r="C18" s="13">
        <f>土地!J26</f>
        <v>0</v>
      </c>
      <c r="D18" s="13">
        <f>土地!K26</f>
        <v>0</v>
      </c>
      <c r="E18" s="13">
        <f>土地!L26</f>
        <v>0</v>
      </c>
      <c r="F18" s="13">
        <f>土地!M26</f>
        <v>0</v>
      </c>
      <c r="G18" s="13">
        <f>E18-C18</f>
        <v>0</v>
      </c>
      <c r="H18" s="13">
        <f>F18-D18</f>
        <v>0</v>
      </c>
      <c r="I18" s="52" t="str">
        <f t="shared" si="2"/>
        <v/>
      </c>
      <c r="J18" s="13" t="str">
        <f t="shared" si="3"/>
        <v/>
      </c>
    </row>
    <row r="19" s="2" customFormat="1" ht="20.1" customHeight="1" spans="1:10">
      <c r="A19" s="73"/>
      <c r="B19" s="50" t="s">
        <v>392</v>
      </c>
      <c r="C19" s="13">
        <f t="shared" ref="C19:H19" si="6">SUM(C6,C12,C18)</f>
        <v>21418787.42</v>
      </c>
      <c r="D19" s="13">
        <f t="shared" si="6"/>
        <v>2093174.83</v>
      </c>
      <c r="E19" s="13">
        <f t="shared" si="6"/>
        <v>14693624</v>
      </c>
      <c r="F19" s="13">
        <f t="shared" si="6"/>
        <v>2710489</v>
      </c>
      <c r="G19" s="13">
        <f t="shared" si="6"/>
        <v>-6725163.42</v>
      </c>
      <c r="H19" s="13">
        <f t="shared" si="6"/>
        <v>617314.17</v>
      </c>
      <c r="I19" s="13">
        <f t="shared" si="2"/>
        <v>-31.4</v>
      </c>
      <c r="J19" s="13">
        <f t="shared" si="3"/>
        <v>29.49</v>
      </c>
    </row>
    <row r="20" s="2" customFormat="1" ht="20.1" customHeight="1" spans="1:10">
      <c r="A20" s="73"/>
      <c r="B20" s="50" t="s">
        <v>393</v>
      </c>
      <c r="C20" s="13"/>
      <c r="D20" s="13"/>
      <c r="E20" s="13"/>
      <c r="F20" s="13"/>
      <c r="G20" s="13"/>
      <c r="H20" s="13"/>
      <c r="I20" s="13"/>
      <c r="J20" s="13"/>
    </row>
    <row r="21" s="2" customFormat="1" ht="20.1" customHeight="1" spans="1:10">
      <c r="A21" s="73"/>
      <c r="B21" s="50" t="s">
        <v>73</v>
      </c>
      <c r="C21" s="13">
        <f t="shared" ref="C21:H21" si="7">C19-C20</f>
        <v>21418787.42</v>
      </c>
      <c r="D21" s="13">
        <f t="shared" si="7"/>
        <v>2093174.83</v>
      </c>
      <c r="E21" s="15">
        <f t="shared" si="7"/>
        <v>14693624</v>
      </c>
      <c r="F21" s="13">
        <f t="shared" si="7"/>
        <v>2710489</v>
      </c>
      <c r="G21" s="13">
        <f t="shared" si="7"/>
        <v>-6725163.42</v>
      </c>
      <c r="H21" s="13">
        <f t="shared" si="7"/>
        <v>617314.17</v>
      </c>
      <c r="I21" s="13">
        <f t="shared" si="2"/>
        <v>-31.4</v>
      </c>
      <c r="J21" s="13">
        <f t="shared" si="3"/>
        <v>29.49</v>
      </c>
    </row>
    <row r="22" s="2" customFormat="1" customHeight="1" spans="1:5">
      <c r="A22" s="19" t="str">
        <f>'4-5-4投资性地产'!A27</f>
        <v>被评估单位填表人：</v>
      </c>
      <c r="E22" s="18"/>
    </row>
    <row r="23" s="2" customFormat="1" customHeight="1" spans="1:1">
      <c r="A23" s="19" t="str">
        <f>CONCATENATE(封面!B6,封面!D6,封面!E6,封面!F6,封面!G6,封面!H6,封面!I6)</f>
        <v>填表日期：2023年9月1日</v>
      </c>
    </row>
  </sheetData>
  <mergeCells count="8">
    <mergeCell ref="A1:J1"/>
    <mergeCell ref="A2:J2"/>
    <mergeCell ref="C4:D4"/>
    <mergeCell ref="E4:F4"/>
    <mergeCell ref="G4:H4"/>
    <mergeCell ref="I4:J4"/>
    <mergeCell ref="A4:A5"/>
    <mergeCell ref="B4:B5"/>
  </mergeCells>
  <hyperlinks>
    <hyperlink ref="B7" location="房屋建筑物!A1" display="固定资产-房屋建筑物"/>
    <hyperlink ref="B8" location="构筑物!A1" display="固定资产-构筑物及其他辅助设施"/>
    <hyperlink ref="B9" location="管道沟槽!A1" display="固定资产-管道及沟槽"/>
    <hyperlink ref="B13" location="机器设备!A1" display="固定资产-机器设备"/>
    <hyperlink ref="B14" location="车辆!A1" display="固定资产-车辆"/>
    <hyperlink ref="B15" location="电子设备!A1" display="固定资产-电子设备"/>
    <hyperlink ref="B18" location="土地!A1" display="土地"/>
  </hyperlinks>
  <printOptions horizontalCentered="1"/>
  <pageMargins left="0.62992125984252" right="0.62992125984252" top="0.708661417322835" bottom="0.590551181102362" header="1.02362204724409" footer="0.511811023622047"/>
  <pageSetup paperSize="9" scale="92" fitToHeight="0" orientation="landscape" horizontalDpi="300" verticalDpi="300"/>
  <headerFooter scaleWithDoc="0">
    <oddFooter>&amp;C&amp;"宋体,常规"&amp;10第 &amp;P 页，共 &amp;N 页&amp;R&amp;"宋体,常规"&amp;10评估机构：中环松德（北京）资产评估有限公司</oddFooter>
  </headerFooter>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7"/>
  <sheetViews>
    <sheetView view="pageBreakPreview" zoomScaleNormal="100" workbookViewId="0">
      <selection activeCell="N6" sqref="N6"/>
    </sheetView>
  </sheetViews>
  <sheetFormatPr defaultColWidth="9" defaultRowHeight="15.75" customHeight="1"/>
  <cols>
    <col min="1" max="1" width="5" style="4" customWidth="1"/>
    <col min="2" max="2" width="7.875" style="4" customWidth="1"/>
    <col min="3" max="3" width="9" style="4"/>
    <col min="4" max="4" width="6.875" style="4" customWidth="1"/>
    <col min="5" max="7" width="9.125" style="4" customWidth="1"/>
    <col min="8" max="8" width="7.625" style="4" customWidth="1"/>
    <col min="9" max="11" width="11" style="4" customWidth="1"/>
    <col min="12" max="12" width="6.375" style="4" customWidth="1"/>
    <col min="13" max="13" width="11" style="4" customWidth="1"/>
    <col min="14" max="15" width="7.625" style="4" customWidth="1"/>
    <col min="16" max="16" width="7.5" style="4" customWidth="1"/>
    <col min="17" max="17" width="15.125" style="4" hidden="1" customWidth="1" outlineLevel="1"/>
    <col min="18" max="18" width="13.125" style="4" hidden="1" customWidth="1" outlineLevel="1"/>
    <col min="19" max="19" width="9" style="4" collapsed="1"/>
    <col min="20" max="16384" width="9" style="4"/>
  </cols>
  <sheetData>
    <row r="1" s="1" customFormat="1" ht="24.95" customHeight="1" spans="1:17">
      <c r="A1" s="5" t="s">
        <v>394</v>
      </c>
      <c r="B1" s="5"/>
      <c r="C1" s="5"/>
      <c r="D1" s="5"/>
      <c r="E1" s="5"/>
      <c r="F1" s="5"/>
      <c r="G1" s="5"/>
      <c r="H1" s="5"/>
      <c r="I1" s="5"/>
      <c r="J1" s="5"/>
      <c r="K1" s="5"/>
      <c r="L1" s="5"/>
      <c r="M1" s="5"/>
      <c r="N1" s="5"/>
      <c r="O1" s="5"/>
      <c r="P1" s="215"/>
      <c r="Q1" s="215"/>
    </row>
    <row r="2" s="2" customFormat="1" ht="20.1" customHeight="1" spans="1:17">
      <c r="A2" s="6" t="str">
        <f>CONCATENATE(封面!B5,封面!D5,封面!E5,封面!F5,封面!G5,封面!H5,封面!I5)</f>
        <v>评估基准日：2023年7月31日</v>
      </c>
      <c r="B2" s="6"/>
      <c r="C2" s="6"/>
      <c r="D2" s="6"/>
      <c r="E2" s="6"/>
      <c r="F2" s="6"/>
      <c r="G2" s="6"/>
      <c r="H2" s="6"/>
      <c r="I2" s="6"/>
      <c r="J2" s="6"/>
      <c r="K2" s="6"/>
      <c r="L2" s="6"/>
      <c r="M2" s="6"/>
      <c r="N2" s="6"/>
      <c r="O2" s="6"/>
      <c r="P2" s="6"/>
      <c r="Q2" s="18"/>
    </row>
    <row r="3" s="2" customFormat="1" ht="20.1" customHeight="1" spans="1:16">
      <c r="A3" s="8" t="str">
        <f>封面!B4&amp;封面!D4</f>
        <v>被评估单位：北京北一中型数控机床有限责任公司</v>
      </c>
      <c r="P3" s="9" t="s">
        <v>19</v>
      </c>
    </row>
    <row r="4" s="3" customFormat="1" ht="20.1" customHeight="1" spans="1:18">
      <c r="A4" s="10" t="s">
        <v>21</v>
      </c>
      <c r="B4" s="10" t="s">
        <v>298</v>
      </c>
      <c r="C4" s="10" t="s">
        <v>395</v>
      </c>
      <c r="D4" s="126" t="s">
        <v>301</v>
      </c>
      <c r="E4" s="76" t="s">
        <v>302</v>
      </c>
      <c r="F4" s="212" t="s">
        <v>272</v>
      </c>
      <c r="G4" s="212" t="s">
        <v>396</v>
      </c>
      <c r="H4" s="76" t="s">
        <v>351</v>
      </c>
      <c r="I4" s="10" t="s">
        <v>109</v>
      </c>
      <c r="J4" s="10"/>
      <c r="K4" s="10" t="s">
        <v>110</v>
      </c>
      <c r="L4" s="10"/>
      <c r="M4" s="10"/>
      <c r="N4" s="76" t="s">
        <v>147</v>
      </c>
      <c r="O4" s="125" t="s">
        <v>352</v>
      </c>
      <c r="P4" s="76" t="s">
        <v>24</v>
      </c>
      <c r="Q4" s="216" t="s">
        <v>360</v>
      </c>
      <c r="R4" s="10" t="s">
        <v>361</v>
      </c>
    </row>
    <row r="5" s="3" customFormat="1" ht="20.1" customHeight="1" spans="1:18">
      <c r="A5" s="10"/>
      <c r="B5" s="10"/>
      <c r="C5" s="10"/>
      <c r="D5" s="128"/>
      <c r="E5" s="10"/>
      <c r="F5" s="213"/>
      <c r="G5" s="213"/>
      <c r="H5" s="10"/>
      <c r="I5" s="10" t="s">
        <v>353</v>
      </c>
      <c r="J5" s="10" t="s">
        <v>354</v>
      </c>
      <c r="K5" s="10" t="s">
        <v>353</v>
      </c>
      <c r="L5" s="10" t="s">
        <v>293</v>
      </c>
      <c r="M5" s="10" t="s">
        <v>354</v>
      </c>
      <c r="N5" s="10"/>
      <c r="O5" s="127"/>
      <c r="P5" s="10"/>
      <c r="Q5" s="217"/>
      <c r="R5" s="10"/>
    </row>
    <row r="6" s="2" customFormat="1" ht="20.1" customHeight="1" spans="1:18">
      <c r="A6" s="10"/>
      <c r="B6" s="11"/>
      <c r="C6" s="11"/>
      <c r="D6" s="214"/>
      <c r="E6" s="12"/>
      <c r="F6" s="12"/>
      <c r="G6" s="38"/>
      <c r="H6" s="13" t="str">
        <f>IF(G6=0,"",#REF!/G6)</f>
        <v/>
      </c>
      <c r="I6" s="13"/>
      <c r="J6" s="13"/>
      <c r="K6" s="13">
        <f t="shared" ref="K6:K23" si="0">ROUND(G6*O6,-1)</f>
        <v>0</v>
      </c>
      <c r="L6" s="78"/>
      <c r="M6" s="13">
        <f>ROUND(K6*L6/100,0)</f>
        <v>0</v>
      </c>
      <c r="N6" s="13" t="str">
        <f>IF(J6=0,"",(M6-J6)/J6*100)</f>
        <v/>
      </c>
      <c r="O6" s="13"/>
      <c r="P6" s="11"/>
      <c r="Q6" s="218"/>
      <c r="R6" s="14"/>
    </row>
    <row r="7" s="2" customFormat="1" ht="20.1" customHeight="1" spans="1:18">
      <c r="A7" s="10"/>
      <c r="B7" s="11"/>
      <c r="C7" s="11"/>
      <c r="D7" s="214"/>
      <c r="E7" s="12"/>
      <c r="F7" s="12"/>
      <c r="G7" s="38"/>
      <c r="H7" s="13" t="str">
        <f>IF(G7=0,"",#REF!/G7)</f>
        <v/>
      </c>
      <c r="I7" s="13"/>
      <c r="J7" s="13"/>
      <c r="K7" s="13">
        <f t="shared" si="0"/>
        <v>0</v>
      </c>
      <c r="L7" s="78"/>
      <c r="M7" s="13">
        <f t="shared" ref="M7:M23" si="1">ROUND(K7*L7/100,0)</f>
        <v>0</v>
      </c>
      <c r="N7" s="13" t="str">
        <f t="shared" ref="N7:N23" si="2">IF(J7=0,"",(M7-J7)/J7*100)</f>
        <v/>
      </c>
      <c r="O7" s="13"/>
      <c r="P7" s="11"/>
      <c r="Q7" s="218"/>
      <c r="R7" s="14"/>
    </row>
    <row r="8" s="2" customFormat="1" ht="20.1" customHeight="1" spans="1:18">
      <c r="A8" s="10"/>
      <c r="B8" s="11"/>
      <c r="C8" s="11"/>
      <c r="D8" s="214"/>
      <c r="E8" s="12"/>
      <c r="F8" s="12"/>
      <c r="G8" s="38"/>
      <c r="H8" s="13" t="str">
        <f>IF(G8=0,"",#REF!/G8)</f>
        <v/>
      </c>
      <c r="I8" s="13"/>
      <c r="J8" s="13"/>
      <c r="K8" s="13">
        <f t="shared" si="0"/>
        <v>0</v>
      </c>
      <c r="L8" s="78"/>
      <c r="M8" s="13">
        <f t="shared" si="1"/>
        <v>0</v>
      </c>
      <c r="N8" s="13" t="str">
        <f t="shared" si="2"/>
        <v/>
      </c>
      <c r="O8" s="13"/>
      <c r="P8" s="11"/>
      <c r="Q8" s="218"/>
      <c r="R8" s="14"/>
    </row>
    <row r="9" s="2" customFormat="1" ht="20.1" customHeight="1" spans="1:18">
      <c r="A9" s="10"/>
      <c r="B9" s="11"/>
      <c r="C9" s="11"/>
      <c r="D9" s="214"/>
      <c r="E9" s="12"/>
      <c r="F9" s="12"/>
      <c r="G9" s="38"/>
      <c r="H9" s="13" t="str">
        <f>IF(G9=0,"",#REF!/G9)</f>
        <v/>
      </c>
      <c r="I9" s="13"/>
      <c r="J9" s="13"/>
      <c r="K9" s="13">
        <f t="shared" si="0"/>
        <v>0</v>
      </c>
      <c r="L9" s="78"/>
      <c r="M9" s="13">
        <f t="shared" si="1"/>
        <v>0</v>
      </c>
      <c r="N9" s="13" t="str">
        <f t="shared" si="2"/>
        <v/>
      </c>
      <c r="O9" s="13"/>
      <c r="P9" s="11"/>
      <c r="Q9" s="218"/>
      <c r="R9" s="14"/>
    </row>
    <row r="10" s="2" customFormat="1" ht="20.1" customHeight="1" spans="1:18">
      <c r="A10" s="10"/>
      <c r="B10" s="11"/>
      <c r="C10" s="11"/>
      <c r="D10" s="214"/>
      <c r="E10" s="12"/>
      <c r="F10" s="12"/>
      <c r="G10" s="38"/>
      <c r="H10" s="13" t="str">
        <f>IF(G10=0,"",#REF!/G10)</f>
        <v/>
      </c>
      <c r="I10" s="13"/>
      <c r="J10" s="13"/>
      <c r="K10" s="13">
        <f t="shared" si="0"/>
        <v>0</v>
      </c>
      <c r="L10" s="78"/>
      <c r="M10" s="13">
        <f t="shared" si="1"/>
        <v>0</v>
      </c>
      <c r="N10" s="13" t="str">
        <f t="shared" si="2"/>
        <v/>
      </c>
      <c r="O10" s="13"/>
      <c r="P10" s="11"/>
      <c r="Q10" s="218"/>
      <c r="R10" s="14"/>
    </row>
    <row r="11" s="2" customFormat="1" ht="20.1" customHeight="1" spans="1:18">
      <c r="A11" s="10"/>
      <c r="B11" s="11"/>
      <c r="C11" s="11"/>
      <c r="D11" s="214"/>
      <c r="E11" s="12"/>
      <c r="F11" s="12"/>
      <c r="G11" s="38"/>
      <c r="H11" s="13" t="str">
        <f>IF(G11=0,"",#REF!/G11)</f>
        <v/>
      </c>
      <c r="I11" s="13"/>
      <c r="J11" s="13"/>
      <c r="K11" s="13">
        <f t="shared" si="0"/>
        <v>0</v>
      </c>
      <c r="L11" s="78"/>
      <c r="M11" s="13">
        <f t="shared" si="1"/>
        <v>0</v>
      </c>
      <c r="N11" s="13" t="str">
        <f t="shared" si="2"/>
        <v/>
      </c>
      <c r="O11" s="13"/>
      <c r="P11" s="11"/>
      <c r="Q11" s="218"/>
      <c r="R11" s="14"/>
    </row>
    <row r="12" s="2" customFormat="1" ht="20.1" customHeight="1" spans="1:18">
      <c r="A12" s="10"/>
      <c r="B12" s="11"/>
      <c r="C12" s="11"/>
      <c r="D12" s="214"/>
      <c r="E12" s="12"/>
      <c r="F12" s="12"/>
      <c r="G12" s="38"/>
      <c r="H12" s="13" t="str">
        <f>IF(G12=0,"",#REF!/G12)</f>
        <v/>
      </c>
      <c r="I12" s="13"/>
      <c r="J12" s="13"/>
      <c r="K12" s="13">
        <f t="shared" si="0"/>
        <v>0</v>
      </c>
      <c r="L12" s="78"/>
      <c r="M12" s="13">
        <f t="shared" si="1"/>
        <v>0</v>
      </c>
      <c r="N12" s="13" t="str">
        <f t="shared" si="2"/>
        <v/>
      </c>
      <c r="O12" s="13"/>
      <c r="P12" s="11"/>
      <c r="Q12" s="218"/>
      <c r="R12" s="14"/>
    </row>
    <row r="13" s="2" customFormat="1" ht="20.1" customHeight="1" spans="1:18">
      <c r="A13" s="10"/>
      <c r="B13" s="11"/>
      <c r="C13" s="11"/>
      <c r="D13" s="214"/>
      <c r="E13" s="12"/>
      <c r="F13" s="12"/>
      <c r="G13" s="38"/>
      <c r="H13" s="13" t="str">
        <f>IF(G13=0,"",#REF!/G13)</f>
        <v/>
      </c>
      <c r="I13" s="13"/>
      <c r="J13" s="13"/>
      <c r="K13" s="13">
        <f t="shared" si="0"/>
        <v>0</v>
      </c>
      <c r="L13" s="78"/>
      <c r="M13" s="13">
        <f t="shared" si="1"/>
        <v>0</v>
      </c>
      <c r="N13" s="13" t="str">
        <f t="shared" si="2"/>
        <v/>
      </c>
      <c r="O13" s="13"/>
      <c r="P13" s="11"/>
      <c r="Q13" s="218"/>
      <c r="R13" s="14"/>
    </row>
    <row r="14" s="2" customFormat="1" ht="20.1" customHeight="1" spans="1:18">
      <c r="A14" s="10"/>
      <c r="B14" s="11"/>
      <c r="C14" s="11"/>
      <c r="D14" s="214"/>
      <c r="E14" s="12"/>
      <c r="F14" s="12"/>
      <c r="G14" s="38"/>
      <c r="H14" s="13" t="str">
        <f>IF(G14=0,"",#REF!/G14)</f>
        <v/>
      </c>
      <c r="I14" s="13"/>
      <c r="J14" s="13"/>
      <c r="K14" s="13">
        <f t="shared" si="0"/>
        <v>0</v>
      </c>
      <c r="L14" s="78"/>
      <c r="M14" s="13">
        <f t="shared" si="1"/>
        <v>0</v>
      </c>
      <c r="N14" s="13" t="str">
        <f t="shared" si="2"/>
        <v/>
      </c>
      <c r="O14" s="13"/>
      <c r="P14" s="11"/>
      <c r="Q14" s="218"/>
      <c r="R14" s="14"/>
    </row>
    <row r="15" s="2" customFormat="1" ht="20.1" customHeight="1" spans="1:18">
      <c r="A15" s="10"/>
      <c r="B15" s="11"/>
      <c r="C15" s="11"/>
      <c r="D15" s="214"/>
      <c r="E15" s="12"/>
      <c r="F15" s="12"/>
      <c r="G15" s="38"/>
      <c r="H15" s="13" t="str">
        <f>IF(G15=0,"",#REF!/G15)</f>
        <v/>
      </c>
      <c r="I15" s="13"/>
      <c r="J15" s="13"/>
      <c r="K15" s="13">
        <f t="shared" si="0"/>
        <v>0</v>
      </c>
      <c r="L15" s="78"/>
      <c r="M15" s="13">
        <f t="shared" si="1"/>
        <v>0</v>
      </c>
      <c r="N15" s="13" t="str">
        <f t="shared" si="2"/>
        <v/>
      </c>
      <c r="O15" s="13"/>
      <c r="P15" s="11"/>
      <c r="Q15" s="218"/>
      <c r="R15" s="14"/>
    </row>
    <row r="16" s="2" customFormat="1" ht="20.1" customHeight="1" spans="1:18">
      <c r="A16" s="10"/>
      <c r="B16" s="11"/>
      <c r="C16" s="11"/>
      <c r="D16" s="214"/>
      <c r="E16" s="12"/>
      <c r="F16" s="12"/>
      <c r="G16" s="38"/>
      <c r="H16" s="13" t="str">
        <f>IF(G16=0,"",#REF!/G16)</f>
        <v/>
      </c>
      <c r="I16" s="77"/>
      <c r="J16" s="13"/>
      <c r="K16" s="13">
        <f t="shared" si="0"/>
        <v>0</v>
      </c>
      <c r="L16" s="78"/>
      <c r="M16" s="13">
        <f t="shared" si="1"/>
        <v>0</v>
      </c>
      <c r="N16" s="13" t="str">
        <f t="shared" si="2"/>
        <v/>
      </c>
      <c r="O16" s="13"/>
      <c r="P16" s="11"/>
      <c r="Q16" s="218"/>
      <c r="R16" s="14"/>
    </row>
    <row r="17" s="2" customFormat="1" ht="20.1" customHeight="1" spans="1:18">
      <c r="A17" s="10"/>
      <c r="B17" s="11"/>
      <c r="C17" s="11"/>
      <c r="D17" s="214"/>
      <c r="E17" s="12"/>
      <c r="F17" s="12"/>
      <c r="G17" s="38"/>
      <c r="H17" s="15" t="str">
        <f>IF(G17=0,"",#REF!/G17)</f>
        <v/>
      </c>
      <c r="I17" s="13"/>
      <c r="J17" s="47"/>
      <c r="K17" s="13">
        <f t="shared" si="0"/>
        <v>0</v>
      </c>
      <c r="L17" s="78"/>
      <c r="M17" s="13">
        <f t="shared" si="1"/>
        <v>0</v>
      </c>
      <c r="N17" s="13" t="str">
        <f t="shared" si="2"/>
        <v/>
      </c>
      <c r="O17" s="13"/>
      <c r="P17" s="11"/>
      <c r="Q17" s="218"/>
      <c r="R17" s="14"/>
    </row>
    <row r="18" s="2" customFormat="1" ht="20.1" customHeight="1" spans="1:18">
      <c r="A18" s="10"/>
      <c r="B18" s="11"/>
      <c r="C18" s="11"/>
      <c r="D18" s="214"/>
      <c r="E18" s="12"/>
      <c r="F18" s="12"/>
      <c r="G18" s="38"/>
      <c r="H18" s="13" t="str">
        <f>IF(G18=0,"",#REF!/G18)</f>
        <v/>
      </c>
      <c r="I18" s="52"/>
      <c r="J18" s="13"/>
      <c r="K18" s="13">
        <f t="shared" si="0"/>
        <v>0</v>
      </c>
      <c r="L18" s="78"/>
      <c r="M18" s="13">
        <f t="shared" si="1"/>
        <v>0</v>
      </c>
      <c r="N18" s="13" t="str">
        <f t="shared" si="2"/>
        <v/>
      </c>
      <c r="O18" s="13"/>
      <c r="P18" s="11"/>
      <c r="Q18" s="218"/>
      <c r="R18" s="14"/>
    </row>
    <row r="19" s="2" customFormat="1" ht="20.1" customHeight="1" spans="1:18">
      <c r="A19" s="10"/>
      <c r="B19" s="11"/>
      <c r="C19" s="11"/>
      <c r="D19" s="214"/>
      <c r="E19" s="12"/>
      <c r="F19" s="12"/>
      <c r="G19" s="38"/>
      <c r="H19" s="13" t="str">
        <f>IF(G19=0,"",#REF!/G19)</f>
        <v/>
      </c>
      <c r="I19" s="13"/>
      <c r="J19" s="13"/>
      <c r="K19" s="13">
        <f t="shared" si="0"/>
        <v>0</v>
      </c>
      <c r="L19" s="78"/>
      <c r="M19" s="13">
        <f t="shared" si="1"/>
        <v>0</v>
      </c>
      <c r="N19" s="13" t="str">
        <f t="shared" si="2"/>
        <v/>
      </c>
      <c r="O19" s="13"/>
      <c r="P19" s="11"/>
      <c r="Q19" s="218"/>
      <c r="R19" s="14"/>
    </row>
    <row r="20" s="2" customFormat="1" ht="20.1" customHeight="1" spans="1:18">
      <c r="A20" s="10"/>
      <c r="B20" s="11"/>
      <c r="C20" s="11"/>
      <c r="D20" s="214"/>
      <c r="E20" s="12"/>
      <c r="F20" s="12"/>
      <c r="G20" s="38"/>
      <c r="H20" s="13" t="str">
        <f>IF(G20=0,"",#REF!/G20)</f>
        <v/>
      </c>
      <c r="I20" s="13"/>
      <c r="J20" s="13"/>
      <c r="K20" s="13">
        <f t="shared" si="0"/>
        <v>0</v>
      </c>
      <c r="L20" s="78"/>
      <c r="M20" s="13">
        <f t="shared" si="1"/>
        <v>0</v>
      </c>
      <c r="N20" s="13" t="str">
        <f t="shared" si="2"/>
        <v/>
      </c>
      <c r="O20" s="13"/>
      <c r="P20" s="11"/>
      <c r="Q20" s="218"/>
      <c r="R20" s="14"/>
    </row>
    <row r="21" s="2" customFormat="1" ht="20.1" customHeight="1" spans="1:18">
      <c r="A21" s="10"/>
      <c r="B21" s="11"/>
      <c r="C21" s="11"/>
      <c r="D21" s="214"/>
      <c r="E21" s="105"/>
      <c r="F21" s="12"/>
      <c r="G21" s="38"/>
      <c r="H21" s="13" t="str">
        <f>IF(G21=0,"",#REF!/G21)</f>
        <v/>
      </c>
      <c r="I21" s="13"/>
      <c r="J21" s="13"/>
      <c r="K21" s="13">
        <f t="shared" si="0"/>
        <v>0</v>
      </c>
      <c r="L21" s="78"/>
      <c r="M21" s="13">
        <f t="shared" si="1"/>
        <v>0</v>
      </c>
      <c r="N21" s="13" t="str">
        <f t="shared" si="2"/>
        <v/>
      </c>
      <c r="O21" s="13"/>
      <c r="P21" s="11"/>
      <c r="Q21" s="218"/>
      <c r="R21" s="14"/>
    </row>
    <row r="22" s="2" customFormat="1" ht="20.1" customHeight="1" spans="1:18">
      <c r="A22" s="10"/>
      <c r="B22" s="11"/>
      <c r="C22" s="11"/>
      <c r="D22" s="214"/>
      <c r="E22" s="12"/>
      <c r="F22" s="12"/>
      <c r="G22" s="38"/>
      <c r="H22" s="13" t="str">
        <f>IF(G22=0,"",#REF!/G22)</f>
        <v/>
      </c>
      <c r="I22" s="13"/>
      <c r="J22" s="13"/>
      <c r="K22" s="13">
        <f t="shared" si="0"/>
        <v>0</v>
      </c>
      <c r="L22" s="78"/>
      <c r="M22" s="13">
        <f t="shared" si="1"/>
        <v>0</v>
      </c>
      <c r="N22" s="13" t="str">
        <f t="shared" si="2"/>
        <v/>
      </c>
      <c r="O22" s="13"/>
      <c r="P22" s="11"/>
      <c r="Q22" s="218"/>
      <c r="R22" s="14"/>
    </row>
    <row r="23" s="2" customFormat="1" ht="20.1" customHeight="1" spans="1:18">
      <c r="A23" s="10"/>
      <c r="B23" s="11"/>
      <c r="C23" s="11"/>
      <c r="D23" s="214"/>
      <c r="E23" s="12"/>
      <c r="F23" s="12"/>
      <c r="G23" s="38"/>
      <c r="H23" s="13" t="str">
        <f>IF(G23=0,"",#REF!/G23)</f>
        <v/>
      </c>
      <c r="I23" s="13"/>
      <c r="J23" s="13"/>
      <c r="K23" s="13">
        <f t="shared" si="0"/>
        <v>0</v>
      </c>
      <c r="L23" s="78"/>
      <c r="M23" s="13">
        <f t="shared" si="1"/>
        <v>0</v>
      </c>
      <c r="N23" s="13" t="str">
        <f t="shared" si="2"/>
        <v/>
      </c>
      <c r="O23" s="13"/>
      <c r="P23" s="11"/>
      <c r="Q23" s="218"/>
      <c r="R23" s="14"/>
    </row>
    <row r="24" s="2" customFormat="1" ht="20.1" customHeight="1" spans="1:18">
      <c r="A24" s="10"/>
      <c r="B24" s="11"/>
      <c r="C24" s="11"/>
      <c r="D24" s="214"/>
      <c r="E24" s="12"/>
      <c r="F24" s="12"/>
      <c r="G24" s="38"/>
      <c r="H24" s="13"/>
      <c r="I24" s="13"/>
      <c r="J24" s="13"/>
      <c r="K24" s="13"/>
      <c r="L24" s="78"/>
      <c r="M24" s="13"/>
      <c r="N24" s="13"/>
      <c r="O24" s="13"/>
      <c r="P24" s="11"/>
      <c r="Q24" s="218"/>
      <c r="R24" s="14"/>
    </row>
    <row r="25" s="2" customFormat="1" ht="20.1" customHeight="1" spans="1:18">
      <c r="A25" s="16" t="s">
        <v>222</v>
      </c>
      <c r="B25" s="106"/>
      <c r="C25" s="17"/>
      <c r="D25" s="214"/>
      <c r="E25" s="12"/>
      <c r="F25" s="12"/>
      <c r="G25" s="14"/>
      <c r="H25" s="13"/>
      <c r="I25" s="13">
        <f>SUM(I6:I24)</f>
        <v>0</v>
      </c>
      <c r="J25" s="13">
        <f>SUM(J6:J24)</f>
        <v>0</v>
      </c>
      <c r="K25" s="13">
        <f>SUM(K6:K24)</f>
        <v>0</v>
      </c>
      <c r="L25" s="78"/>
      <c r="M25" s="13">
        <f>SUM(M6:M24)</f>
        <v>0</v>
      </c>
      <c r="N25" s="13" t="str">
        <f>IF(J25=0,"",(M25-J25)/J25*100)</f>
        <v/>
      </c>
      <c r="O25" s="13"/>
      <c r="P25" s="11"/>
      <c r="Q25" s="218"/>
      <c r="R25" s="14"/>
    </row>
    <row r="26" s="2" customFormat="1" customHeight="1" spans="1:9">
      <c r="A26" s="19" t="str">
        <f>固定资产汇总!A22</f>
        <v>被评估单位填表人：</v>
      </c>
      <c r="I26" s="18"/>
    </row>
    <row r="27" s="2" customFormat="1" customHeight="1" spans="1:1">
      <c r="A27" s="19" t="str">
        <f>CONCATENATE(封面!B6,封面!D6,封面!E6,封面!F6,封面!G6,封面!H6,封面!I6)</f>
        <v>填表日期：2023年9月1日</v>
      </c>
    </row>
  </sheetData>
  <mergeCells count="18">
    <mergeCell ref="A1:O1"/>
    <mergeCell ref="A2:P2"/>
    <mergeCell ref="I4:J4"/>
    <mergeCell ref="K4:M4"/>
    <mergeCell ref="A25:C25"/>
    <mergeCell ref="A4:A5"/>
    <mergeCell ref="B4:B5"/>
    <mergeCell ref="C4:C5"/>
    <mergeCell ref="D4:D5"/>
    <mergeCell ref="E4:E5"/>
    <mergeCell ref="F4:F5"/>
    <mergeCell ref="G4:G5"/>
    <mergeCell ref="H4:H5"/>
    <mergeCell ref="N4:N5"/>
    <mergeCell ref="O4:O5"/>
    <mergeCell ref="P4:P5"/>
    <mergeCell ref="Q4:Q5"/>
    <mergeCell ref="R4:R5"/>
  </mergeCells>
  <printOptions horizontalCentered="1"/>
  <pageMargins left="0.62992125984252" right="0.62992125984252" top="0.708661417322835" bottom="0.590551181102362" header="1.02362204724409" footer="0.511811023622047"/>
  <pageSetup paperSize="9" scale="91" fitToHeight="0" orientation="landscape" horizontalDpi="300" verticalDpi="300"/>
  <headerFooter scaleWithDoc="0">
    <oddFooter>&amp;C&amp;"宋体,常规"&amp;10第 &amp;P 页，共 &amp;N 页&amp;R&amp;"宋体,常规"&amp;10评估机构：中环松德（北京）资产评估有限公司</oddFooter>
  </headerFooter>
  <legacyDrawing r:id="rId2"/>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26"/>
  <sheetViews>
    <sheetView view="pageBreakPreview" zoomScaleNormal="100" workbookViewId="0">
      <selection activeCell="W15" sqref="W15"/>
    </sheetView>
  </sheetViews>
  <sheetFormatPr defaultColWidth="9" defaultRowHeight="15.75" customHeight="1"/>
  <cols>
    <col min="1" max="1" width="5.875" style="4" customWidth="1"/>
    <col min="2" max="2" width="14.625" style="4" customWidth="1"/>
    <col min="3" max="3" width="5.625" style="4" customWidth="1"/>
    <col min="4" max="4" width="5.125" style="4" customWidth="1"/>
    <col min="5" max="5" width="5.625" style="4" customWidth="1"/>
    <col min="6" max="7" width="5.125" style="4" customWidth="1"/>
    <col min="8" max="8" width="7.625" style="4" customWidth="1"/>
    <col min="9" max="11" width="11" style="4" customWidth="1"/>
    <col min="12" max="12" width="7.125" style="4" customWidth="1"/>
    <col min="13" max="13" width="11" style="4" customWidth="1"/>
    <col min="14" max="14" width="7.5" style="4" customWidth="1"/>
    <col min="15" max="15" width="7.625" style="4" customWidth="1"/>
    <col min="16" max="16" width="7.125" style="4" customWidth="1"/>
    <col min="17" max="16384" width="9" style="4"/>
  </cols>
  <sheetData>
    <row r="1" s="1" customFormat="1" ht="24.95" customHeight="1" spans="1:19">
      <c r="A1" s="5" t="s">
        <v>397</v>
      </c>
      <c r="B1" s="5"/>
      <c r="C1" s="5"/>
      <c r="D1" s="5"/>
      <c r="E1" s="5"/>
      <c r="F1" s="5"/>
      <c r="G1" s="5"/>
      <c r="H1" s="5"/>
      <c r="I1" s="5"/>
      <c r="J1" s="5"/>
      <c r="K1" s="5"/>
      <c r="L1" s="5"/>
      <c r="M1" s="5"/>
      <c r="N1" s="5"/>
      <c r="O1" s="5"/>
      <c r="P1" s="5"/>
      <c r="Q1" s="5"/>
      <c r="R1" s="5"/>
      <c r="S1" s="5"/>
    </row>
    <row r="2" s="2" customFormat="1" ht="20.1" customHeight="1" spans="1:19">
      <c r="A2" s="6" t="str">
        <f>CONCATENATE(封面!B5,封面!D5,封面!E5,封面!F5,封面!G5,封面!H5,封面!I5)</f>
        <v>评估基准日：2023年7月31日</v>
      </c>
      <c r="B2" s="6"/>
      <c r="C2" s="6"/>
      <c r="D2" s="6"/>
      <c r="E2" s="6"/>
      <c r="F2" s="6"/>
      <c r="G2" s="6"/>
      <c r="H2" s="7"/>
      <c r="I2" s="7"/>
      <c r="J2" s="7"/>
      <c r="K2" s="7"/>
      <c r="L2" s="7"/>
      <c r="M2" s="7"/>
      <c r="N2" s="7"/>
      <c r="O2" s="7"/>
      <c r="P2" s="7"/>
      <c r="Q2" s="75"/>
      <c r="R2" s="75"/>
      <c r="S2" s="75"/>
    </row>
    <row r="3" s="2" customFormat="1" ht="20.1" customHeight="1" spans="1:16">
      <c r="A3" s="8" t="str">
        <f>封面!B4&amp;封面!D4</f>
        <v>被评估单位：北京北一中型数控机床有限责任公司</v>
      </c>
      <c r="P3" s="9" t="s">
        <v>19</v>
      </c>
    </row>
    <row r="4" s="3" customFormat="1" ht="20.1" customHeight="1" spans="1:16">
      <c r="A4" s="10" t="s">
        <v>21</v>
      </c>
      <c r="B4" s="10" t="s">
        <v>398</v>
      </c>
      <c r="C4" s="10" t="s">
        <v>301</v>
      </c>
      <c r="D4" s="76" t="s">
        <v>302</v>
      </c>
      <c r="E4" s="76" t="s">
        <v>399</v>
      </c>
      <c r="F4" s="76" t="s">
        <v>400</v>
      </c>
      <c r="G4" s="76" t="s">
        <v>272</v>
      </c>
      <c r="H4" s="76" t="s">
        <v>401</v>
      </c>
      <c r="I4" s="10" t="s">
        <v>109</v>
      </c>
      <c r="J4" s="10"/>
      <c r="K4" s="10" t="s">
        <v>110</v>
      </c>
      <c r="L4" s="10"/>
      <c r="M4" s="10"/>
      <c r="N4" s="76" t="s">
        <v>147</v>
      </c>
      <c r="O4" s="76" t="s">
        <v>352</v>
      </c>
      <c r="P4" s="76" t="s">
        <v>24</v>
      </c>
    </row>
    <row r="5" s="3" customFormat="1" ht="20.1" customHeight="1" spans="1:16">
      <c r="A5" s="10"/>
      <c r="B5" s="10"/>
      <c r="C5" s="10"/>
      <c r="D5" s="10"/>
      <c r="E5" s="10"/>
      <c r="F5" s="10"/>
      <c r="G5" s="76"/>
      <c r="H5" s="10"/>
      <c r="I5" s="10" t="s">
        <v>353</v>
      </c>
      <c r="J5" s="10" t="s">
        <v>354</v>
      </c>
      <c r="K5" s="10" t="s">
        <v>353</v>
      </c>
      <c r="L5" s="10" t="s">
        <v>293</v>
      </c>
      <c r="M5" s="10" t="s">
        <v>354</v>
      </c>
      <c r="N5" s="10"/>
      <c r="O5" s="10"/>
      <c r="P5" s="10"/>
    </row>
    <row r="6" s="2" customFormat="1" ht="20.1" customHeight="1" spans="1:16">
      <c r="A6" s="10"/>
      <c r="B6" s="11"/>
      <c r="C6" s="10"/>
      <c r="D6" s="12"/>
      <c r="E6" s="12"/>
      <c r="F6" s="10"/>
      <c r="G6" s="10"/>
      <c r="H6" s="38"/>
      <c r="I6" s="13"/>
      <c r="J6" s="13"/>
      <c r="K6" s="13"/>
      <c r="L6" s="78"/>
      <c r="M6" s="13">
        <f>ROUND(K6*L6/100,0)</f>
        <v>0</v>
      </c>
      <c r="N6" s="13" t="str">
        <f>IF(J6=0,"",(M6-J6)/J6*100)</f>
        <v/>
      </c>
      <c r="O6" s="13"/>
      <c r="P6" s="11"/>
    </row>
    <row r="7" s="2" customFormat="1" ht="20.1" customHeight="1" spans="1:16">
      <c r="A7" s="10"/>
      <c r="B7" s="11"/>
      <c r="C7" s="10"/>
      <c r="D7" s="12"/>
      <c r="E7" s="12"/>
      <c r="F7" s="10"/>
      <c r="G7" s="10"/>
      <c r="H7" s="38"/>
      <c r="I7" s="13"/>
      <c r="J7" s="13"/>
      <c r="K7" s="13"/>
      <c r="L7" s="78"/>
      <c r="M7" s="13">
        <f t="shared" ref="M7:M22" si="0">ROUND(K7*L7/100,0)</f>
        <v>0</v>
      </c>
      <c r="N7" s="13" t="str">
        <f t="shared" ref="N7:N22" si="1">IF(J7=0,"",(M7-J7)/J7*100)</f>
        <v/>
      </c>
      <c r="O7" s="13"/>
      <c r="P7" s="11"/>
    </row>
    <row r="8" s="2" customFormat="1" ht="20.1" customHeight="1" spans="1:16">
      <c r="A8" s="10"/>
      <c r="B8" s="11"/>
      <c r="C8" s="10"/>
      <c r="D8" s="12"/>
      <c r="E8" s="12"/>
      <c r="F8" s="10"/>
      <c r="G8" s="10"/>
      <c r="H8" s="38"/>
      <c r="I8" s="13"/>
      <c r="J8" s="13"/>
      <c r="K8" s="13"/>
      <c r="L8" s="78"/>
      <c r="M8" s="13">
        <f t="shared" si="0"/>
        <v>0</v>
      </c>
      <c r="N8" s="13" t="str">
        <f t="shared" si="1"/>
        <v/>
      </c>
      <c r="O8" s="13"/>
      <c r="P8" s="11"/>
    </row>
    <row r="9" s="2" customFormat="1" ht="20.1" customHeight="1" spans="1:16">
      <c r="A9" s="10"/>
      <c r="B9" s="11"/>
      <c r="C9" s="10"/>
      <c r="D9" s="12"/>
      <c r="E9" s="12"/>
      <c r="F9" s="10"/>
      <c r="G9" s="10"/>
      <c r="H9" s="38"/>
      <c r="I9" s="13"/>
      <c r="J9" s="13"/>
      <c r="K9" s="13"/>
      <c r="L9" s="78"/>
      <c r="M9" s="13">
        <f t="shared" si="0"/>
        <v>0</v>
      </c>
      <c r="N9" s="13" t="str">
        <f t="shared" si="1"/>
        <v/>
      </c>
      <c r="O9" s="13"/>
      <c r="P9" s="11"/>
    </row>
    <row r="10" s="2" customFormat="1" ht="20.1" customHeight="1" spans="1:16">
      <c r="A10" s="10"/>
      <c r="B10" s="11"/>
      <c r="C10" s="10"/>
      <c r="D10" s="12"/>
      <c r="E10" s="12"/>
      <c r="F10" s="10"/>
      <c r="G10" s="10"/>
      <c r="H10" s="38"/>
      <c r="I10" s="13"/>
      <c r="J10" s="13"/>
      <c r="K10" s="13"/>
      <c r="L10" s="78"/>
      <c r="M10" s="13">
        <f t="shared" si="0"/>
        <v>0</v>
      </c>
      <c r="N10" s="13" t="str">
        <f t="shared" si="1"/>
        <v/>
      </c>
      <c r="O10" s="13"/>
      <c r="P10" s="11"/>
    </row>
    <row r="11" s="2" customFormat="1" ht="20.1" customHeight="1" spans="1:16">
      <c r="A11" s="10"/>
      <c r="B11" s="11"/>
      <c r="C11" s="10"/>
      <c r="D11" s="12"/>
      <c r="E11" s="12"/>
      <c r="F11" s="10"/>
      <c r="G11" s="10"/>
      <c r="H11" s="38"/>
      <c r="I11" s="13"/>
      <c r="J11" s="13"/>
      <c r="K11" s="13"/>
      <c r="L11" s="78"/>
      <c r="M11" s="13">
        <f t="shared" si="0"/>
        <v>0</v>
      </c>
      <c r="N11" s="13" t="str">
        <f t="shared" si="1"/>
        <v/>
      </c>
      <c r="O11" s="13"/>
      <c r="P11" s="11"/>
    </row>
    <row r="12" s="2" customFormat="1" ht="20.1" customHeight="1" spans="1:16">
      <c r="A12" s="10"/>
      <c r="B12" s="11"/>
      <c r="C12" s="10"/>
      <c r="D12" s="12"/>
      <c r="E12" s="12"/>
      <c r="F12" s="10"/>
      <c r="G12" s="10"/>
      <c r="H12" s="38"/>
      <c r="I12" s="13"/>
      <c r="J12" s="13"/>
      <c r="K12" s="13"/>
      <c r="L12" s="78"/>
      <c r="M12" s="13">
        <f t="shared" si="0"/>
        <v>0</v>
      </c>
      <c r="N12" s="13" t="str">
        <f t="shared" si="1"/>
        <v/>
      </c>
      <c r="O12" s="13"/>
      <c r="P12" s="11"/>
    </row>
    <row r="13" s="2" customFormat="1" ht="20.1" customHeight="1" spans="1:16">
      <c r="A13" s="10"/>
      <c r="B13" s="11"/>
      <c r="C13" s="10"/>
      <c r="D13" s="12"/>
      <c r="E13" s="12"/>
      <c r="F13" s="10"/>
      <c r="G13" s="10"/>
      <c r="H13" s="38"/>
      <c r="I13" s="13"/>
      <c r="J13" s="13"/>
      <c r="K13" s="13"/>
      <c r="L13" s="78"/>
      <c r="M13" s="13">
        <f t="shared" si="0"/>
        <v>0</v>
      </c>
      <c r="N13" s="13" t="str">
        <f t="shared" si="1"/>
        <v/>
      </c>
      <c r="O13" s="13"/>
      <c r="P13" s="11"/>
    </row>
    <row r="14" s="2" customFormat="1" ht="20.1" customHeight="1" spans="1:16">
      <c r="A14" s="10"/>
      <c r="B14" s="11"/>
      <c r="C14" s="10"/>
      <c r="D14" s="12"/>
      <c r="E14" s="12"/>
      <c r="F14" s="10"/>
      <c r="G14" s="10"/>
      <c r="H14" s="38"/>
      <c r="I14" s="13"/>
      <c r="J14" s="13"/>
      <c r="K14" s="13"/>
      <c r="L14" s="78"/>
      <c r="M14" s="13">
        <f t="shared" si="0"/>
        <v>0</v>
      </c>
      <c r="N14" s="13" t="str">
        <f t="shared" si="1"/>
        <v/>
      </c>
      <c r="O14" s="13"/>
      <c r="P14" s="11"/>
    </row>
    <row r="15" s="2" customFormat="1" ht="20.1" customHeight="1" spans="1:16">
      <c r="A15" s="10"/>
      <c r="B15" s="11"/>
      <c r="C15" s="10"/>
      <c r="D15" s="12"/>
      <c r="E15" s="12"/>
      <c r="F15" s="10"/>
      <c r="G15" s="10"/>
      <c r="H15" s="38"/>
      <c r="I15" s="13"/>
      <c r="J15" s="13"/>
      <c r="K15" s="13"/>
      <c r="L15" s="78"/>
      <c r="M15" s="13">
        <f t="shared" si="0"/>
        <v>0</v>
      </c>
      <c r="N15" s="13" t="str">
        <f t="shared" si="1"/>
        <v/>
      </c>
      <c r="O15" s="13"/>
      <c r="P15" s="11"/>
    </row>
    <row r="16" s="2" customFormat="1" ht="20.1" customHeight="1" spans="1:16">
      <c r="A16" s="10"/>
      <c r="B16" s="11"/>
      <c r="C16" s="10"/>
      <c r="D16" s="12"/>
      <c r="E16" s="12"/>
      <c r="F16" s="10"/>
      <c r="G16" s="10"/>
      <c r="H16" s="38"/>
      <c r="I16" s="77"/>
      <c r="J16" s="13"/>
      <c r="K16" s="13"/>
      <c r="L16" s="78"/>
      <c r="M16" s="13">
        <f t="shared" si="0"/>
        <v>0</v>
      </c>
      <c r="N16" s="13" t="str">
        <f t="shared" si="1"/>
        <v/>
      </c>
      <c r="O16" s="13"/>
      <c r="P16" s="11"/>
    </row>
    <row r="17" s="2" customFormat="1" ht="20.1" customHeight="1" spans="1:16">
      <c r="A17" s="10"/>
      <c r="B17" s="11"/>
      <c r="C17" s="10"/>
      <c r="D17" s="12"/>
      <c r="E17" s="12"/>
      <c r="F17" s="10"/>
      <c r="G17" s="10"/>
      <c r="H17" s="211"/>
      <c r="I17" s="13"/>
      <c r="J17" s="47"/>
      <c r="K17" s="13"/>
      <c r="L17" s="78"/>
      <c r="M17" s="13">
        <f t="shared" si="0"/>
        <v>0</v>
      </c>
      <c r="N17" s="13" t="str">
        <f t="shared" si="1"/>
        <v/>
      </c>
      <c r="O17" s="13"/>
      <c r="P17" s="11"/>
    </row>
    <row r="18" s="2" customFormat="1" ht="20.1" customHeight="1" spans="1:16">
      <c r="A18" s="10"/>
      <c r="B18" s="11"/>
      <c r="C18" s="10"/>
      <c r="D18" s="12"/>
      <c r="E18" s="12"/>
      <c r="F18" s="10"/>
      <c r="G18" s="10"/>
      <c r="H18" s="38"/>
      <c r="I18" s="52"/>
      <c r="J18" s="13"/>
      <c r="K18" s="13"/>
      <c r="L18" s="78"/>
      <c r="M18" s="13">
        <f t="shared" si="0"/>
        <v>0</v>
      </c>
      <c r="N18" s="13" t="str">
        <f t="shared" si="1"/>
        <v/>
      </c>
      <c r="O18" s="13"/>
      <c r="P18" s="11"/>
    </row>
    <row r="19" s="2" customFormat="1" ht="20.1" customHeight="1" spans="1:16">
      <c r="A19" s="10"/>
      <c r="B19" s="11"/>
      <c r="C19" s="10"/>
      <c r="D19" s="12"/>
      <c r="E19" s="12"/>
      <c r="F19" s="10"/>
      <c r="G19" s="10"/>
      <c r="H19" s="38"/>
      <c r="I19" s="13"/>
      <c r="J19" s="13"/>
      <c r="K19" s="13"/>
      <c r="L19" s="78"/>
      <c r="M19" s="13">
        <f t="shared" si="0"/>
        <v>0</v>
      </c>
      <c r="N19" s="13" t="str">
        <f t="shared" si="1"/>
        <v/>
      </c>
      <c r="O19" s="13"/>
      <c r="P19" s="11"/>
    </row>
    <row r="20" s="2" customFormat="1" ht="20.1" customHeight="1" spans="1:16">
      <c r="A20" s="10"/>
      <c r="B20" s="11"/>
      <c r="C20" s="10"/>
      <c r="D20" s="12"/>
      <c r="E20" s="12"/>
      <c r="F20" s="10"/>
      <c r="G20" s="10"/>
      <c r="H20" s="38"/>
      <c r="I20" s="13"/>
      <c r="J20" s="13"/>
      <c r="K20" s="13"/>
      <c r="L20" s="78"/>
      <c r="M20" s="13">
        <f t="shared" si="0"/>
        <v>0</v>
      </c>
      <c r="N20" s="13" t="str">
        <f t="shared" si="1"/>
        <v/>
      </c>
      <c r="O20" s="13"/>
      <c r="P20" s="11"/>
    </row>
    <row r="21" s="2" customFormat="1" ht="20.1" customHeight="1" spans="1:16">
      <c r="A21" s="10"/>
      <c r="B21" s="11"/>
      <c r="C21" s="10"/>
      <c r="D21" s="12"/>
      <c r="E21" s="12"/>
      <c r="F21" s="10"/>
      <c r="G21" s="10"/>
      <c r="H21" s="38"/>
      <c r="I21" s="13"/>
      <c r="J21" s="13"/>
      <c r="K21" s="13"/>
      <c r="L21" s="78"/>
      <c r="M21" s="13">
        <f t="shared" si="0"/>
        <v>0</v>
      </c>
      <c r="N21" s="13" t="str">
        <f t="shared" si="1"/>
        <v/>
      </c>
      <c r="O21" s="13"/>
      <c r="P21" s="11"/>
    </row>
    <row r="22" s="2" customFormat="1" ht="20.1" customHeight="1" spans="1:16">
      <c r="A22" s="10"/>
      <c r="B22" s="11"/>
      <c r="C22" s="10"/>
      <c r="D22" s="12"/>
      <c r="E22" s="12"/>
      <c r="F22" s="10"/>
      <c r="G22" s="10"/>
      <c r="H22" s="38"/>
      <c r="I22" s="13"/>
      <c r="J22" s="13"/>
      <c r="K22" s="13"/>
      <c r="L22" s="78"/>
      <c r="M22" s="13">
        <f t="shared" si="0"/>
        <v>0</v>
      </c>
      <c r="N22" s="13" t="str">
        <f t="shared" si="1"/>
        <v/>
      </c>
      <c r="O22" s="13"/>
      <c r="P22" s="11"/>
    </row>
    <row r="23" s="2" customFormat="1" ht="20.1" customHeight="1" spans="1:16">
      <c r="A23" s="10"/>
      <c r="B23" s="11"/>
      <c r="C23" s="10"/>
      <c r="D23" s="12"/>
      <c r="E23" s="12"/>
      <c r="F23" s="10"/>
      <c r="G23" s="10"/>
      <c r="H23" s="38"/>
      <c r="I23" s="13"/>
      <c r="J23" s="13"/>
      <c r="K23" s="13"/>
      <c r="L23" s="78"/>
      <c r="M23" s="13"/>
      <c r="N23" s="13"/>
      <c r="O23" s="13"/>
      <c r="P23" s="11"/>
    </row>
    <row r="24" s="2" customFormat="1" ht="20.1" customHeight="1" spans="1:16">
      <c r="A24" s="10" t="s">
        <v>222</v>
      </c>
      <c r="B24" s="10"/>
      <c r="C24" s="10"/>
      <c r="D24" s="12"/>
      <c r="E24" s="12"/>
      <c r="F24" s="10"/>
      <c r="G24" s="10"/>
      <c r="H24" s="38"/>
      <c r="I24" s="13">
        <f>SUM(I6:I23)</f>
        <v>0</v>
      </c>
      <c r="J24" s="13">
        <f>SUM(J6:J23)</f>
        <v>0</v>
      </c>
      <c r="K24" s="13">
        <f>SUM(K6:K23)</f>
        <v>0</v>
      </c>
      <c r="L24" s="78"/>
      <c r="M24" s="13">
        <f>SUM(M6:M23)</f>
        <v>0</v>
      </c>
      <c r="N24" s="13" t="str">
        <f>IF(J24=0,"",(M24-J24)/J24*100)</f>
        <v/>
      </c>
      <c r="O24" s="13"/>
      <c r="P24" s="11"/>
    </row>
    <row r="25" s="2" customFormat="1" customHeight="1" spans="1:9">
      <c r="A25" s="19" t="str">
        <f>房屋建筑物!A26</f>
        <v>被评估单位填表人：</v>
      </c>
      <c r="I25" s="19"/>
    </row>
    <row r="26" s="2" customFormat="1" customHeight="1" spans="1:1">
      <c r="A26" s="19" t="str">
        <f>CONCATENATE(封面!B6,封面!D6,封面!E6,封面!F6,封面!G6,封面!H6,封面!I6)</f>
        <v>填表日期：2023年9月1日</v>
      </c>
    </row>
  </sheetData>
  <mergeCells count="16">
    <mergeCell ref="A1:P1"/>
    <mergeCell ref="A2:P2"/>
    <mergeCell ref="I4:J4"/>
    <mergeCell ref="K4:M4"/>
    <mergeCell ref="A24:C24"/>
    <mergeCell ref="A4:A5"/>
    <mergeCell ref="B4:B5"/>
    <mergeCell ref="C4:C5"/>
    <mergeCell ref="D4:D5"/>
    <mergeCell ref="E4:E5"/>
    <mergeCell ref="F4:F5"/>
    <mergeCell ref="G4:G5"/>
    <mergeCell ref="H4:H5"/>
    <mergeCell ref="N4:N5"/>
    <mergeCell ref="O4:O5"/>
    <mergeCell ref="P4:P5"/>
  </mergeCells>
  <printOptions horizontalCentered="1"/>
  <pageMargins left="0.62992125984252" right="0.62992125984252" top="0.708661417322835" bottom="0.590551181102362" header="1.02362204724409" footer="0.511811023622047"/>
  <pageSetup paperSize="9" scale="97" fitToHeight="0" orientation="landscape" horizontalDpi="300" verticalDpi="300"/>
  <headerFooter scaleWithDoc="0">
    <oddFooter>&amp;C&amp;"宋体,常规"&amp;10第 &amp;P 页，共 &amp;N 页&amp;R&amp;"宋体,常规"&amp;10评估机构：中环松德（北京）资产评估有限公司</oddFooter>
  </headerFooter>
  <legacyDrawing r:id="rId2"/>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7"/>
  <sheetViews>
    <sheetView view="pageBreakPreview" zoomScaleNormal="100" workbookViewId="0">
      <selection activeCell="W15" sqref="W15"/>
    </sheetView>
  </sheetViews>
  <sheetFormatPr defaultColWidth="9" defaultRowHeight="15.75" customHeight="1"/>
  <cols>
    <col min="1" max="1" width="4.5" style="4" customWidth="1"/>
    <col min="2" max="2" width="11.125" style="4" customWidth="1"/>
    <col min="3" max="3" width="4.5" style="4" customWidth="1"/>
    <col min="4" max="4" width="4.875" style="4" customWidth="1"/>
    <col min="5" max="5" width="16.375" style="4" customWidth="1"/>
    <col min="6" max="6" width="4.375" style="4" customWidth="1"/>
    <col min="7" max="8" width="7.625" style="4" customWidth="1"/>
    <col min="9" max="11" width="11" style="4" customWidth="1"/>
    <col min="12" max="12" width="6.625" style="4" customWidth="1"/>
    <col min="13" max="13" width="11" style="4" customWidth="1"/>
    <col min="14" max="14" width="6.875" style="4" customWidth="1"/>
    <col min="15" max="15" width="16.625" style="4" customWidth="1"/>
    <col min="16" max="16384" width="9" style="4"/>
  </cols>
  <sheetData>
    <row r="1" s="1" customFormat="1" ht="24.95" customHeight="1" spans="1:15">
      <c r="A1" s="5" t="s">
        <v>402</v>
      </c>
      <c r="B1" s="5"/>
      <c r="C1" s="5"/>
      <c r="D1" s="5"/>
      <c r="E1" s="5"/>
      <c r="F1" s="5"/>
      <c r="G1" s="5"/>
      <c r="H1" s="5"/>
      <c r="I1" s="5"/>
      <c r="J1" s="5"/>
      <c r="K1" s="5"/>
      <c r="L1" s="5"/>
      <c r="M1" s="5"/>
      <c r="N1" s="5"/>
      <c r="O1" s="5"/>
    </row>
    <row r="2" s="2" customFormat="1" ht="20.1" customHeight="1" spans="1:15">
      <c r="A2" s="6" t="str">
        <f>CONCATENATE(封面!B5,封面!D5,封面!E5,封面!F5,封面!G5,封面!H5,封面!I5)</f>
        <v>评估基准日：2023年7月31日</v>
      </c>
      <c r="B2" s="6"/>
      <c r="C2" s="6"/>
      <c r="D2" s="6"/>
      <c r="E2" s="6"/>
      <c r="F2" s="6"/>
      <c r="G2" s="6"/>
      <c r="H2" s="7"/>
      <c r="I2" s="7"/>
      <c r="J2" s="7"/>
      <c r="K2" s="7"/>
      <c r="L2" s="7"/>
      <c r="M2" s="7"/>
      <c r="N2" s="7"/>
      <c r="O2" s="7"/>
    </row>
    <row r="3" s="2" customFormat="1" ht="20.1" customHeight="1" spans="1:15">
      <c r="A3" s="8" t="str">
        <f>封面!B4&amp;封面!D4</f>
        <v>被评估单位：北京北一中型数控机床有限责任公司</v>
      </c>
      <c r="F3" s="9"/>
      <c r="G3" s="9"/>
      <c r="H3" s="9"/>
      <c r="O3" s="9" t="s">
        <v>19</v>
      </c>
    </row>
    <row r="4" s="3" customFormat="1" ht="20.1" customHeight="1" spans="1:15">
      <c r="A4" s="10" t="s">
        <v>21</v>
      </c>
      <c r="B4" s="10" t="s">
        <v>398</v>
      </c>
      <c r="C4" s="76" t="s">
        <v>399</v>
      </c>
      <c r="D4" s="76" t="s">
        <v>403</v>
      </c>
      <c r="E4" s="76" t="s">
        <v>404</v>
      </c>
      <c r="F4" s="76" t="s">
        <v>405</v>
      </c>
      <c r="G4" s="76" t="s">
        <v>406</v>
      </c>
      <c r="H4" s="76" t="s">
        <v>407</v>
      </c>
      <c r="I4" s="10" t="s">
        <v>109</v>
      </c>
      <c r="J4" s="10"/>
      <c r="K4" s="10" t="s">
        <v>110</v>
      </c>
      <c r="L4" s="10"/>
      <c r="M4" s="10"/>
      <c r="N4" s="76" t="s">
        <v>147</v>
      </c>
      <c r="O4" s="76" t="s">
        <v>24</v>
      </c>
    </row>
    <row r="5" s="3" customFormat="1" ht="20.1" customHeight="1" spans="1:15">
      <c r="A5" s="10"/>
      <c r="B5" s="10"/>
      <c r="C5" s="10"/>
      <c r="D5" s="10"/>
      <c r="E5" s="10"/>
      <c r="F5" s="10"/>
      <c r="G5" s="10"/>
      <c r="H5" s="10"/>
      <c r="I5" s="10" t="s">
        <v>353</v>
      </c>
      <c r="J5" s="10" t="s">
        <v>354</v>
      </c>
      <c r="K5" s="10" t="s">
        <v>353</v>
      </c>
      <c r="L5" s="10" t="s">
        <v>293</v>
      </c>
      <c r="M5" s="10" t="s">
        <v>354</v>
      </c>
      <c r="N5" s="10"/>
      <c r="O5" s="10"/>
    </row>
    <row r="6" s="2" customFormat="1" ht="20.1" customHeight="1" spans="1:15">
      <c r="A6" s="10"/>
      <c r="B6" s="11"/>
      <c r="C6" s="10"/>
      <c r="D6" s="10"/>
      <c r="E6" s="10"/>
      <c r="F6" s="10"/>
      <c r="G6" s="10"/>
      <c r="H6" s="12"/>
      <c r="I6" s="13"/>
      <c r="J6" s="13"/>
      <c r="K6" s="13"/>
      <c r="L6" s="78"/>
      <c r="M6" s="13">
        <f>ROUND(K6*L6/100,0)</f>
        <v>0</v>
      </c>
      <c r="N6" s="13" t="str">
        <f>IF(J6=0,"",(M6-J6)/J6*100)</f>
        <v/>
      </c>
      <c r="O6" s="14"/>
    </row>
    <row r="7" s="2" customFormat="1" ht="20.1" customHeight="1" spans="1:15">
      <c r="A7" s="10"/>
      <c r="B7" s="11"/>
      <c r="C7" s="10"/>
      <c r="D7" s="10"/>
      <c r="E7" s="10"/>
      <c r="F7" s="10"/>
      <c r="G7" s="10"/>
      <c r="H7" s="12"/>
      <c r="I7" s="13"/>
      <c r="J7" s="13"/>
      <c r="K7" s="13"/>
      <c r="L7" s="78"/>
      <c r="M7" s="13">
        <f t="shared" ref="M7:M23" si="0">ROUND(K7*L7/100,0)</f>
        <v>0</v>
      </c>
      <c r="N7" s="13" t="str">
        <f t="shared" ref="N7:N23" si="1">IF(J7=0,"",(M7-J7)/J7*100)</f>
        <v/>
      </c>
      <c r="O7" s="14"/>
    </row>
    <row r="8" s="2" customFormat="1" ht="20.1" customHeight="1" spans="1:15">
      <c r="A8" s="10"/>
      <c r="B8" s="11"/>
      <c r="C8" s="10"/>
      <c r="D8" s="10"/>
      <c r="E8" s="10"/>
      <c r="F8" s="10"/>
      <c r="G8" s="10"/>
      <c r="H8" s="12"/>
      <c r="I8" s="13"/>
      <c r="J8" s="13"/>
      <c r="K8" s="13"/>
      <c r="L8" s="78"/>
      <c r="M8" s="13">
        <f t="shared" si="0"/>
        <v>0</v>
      </c>
      <c r="N8" s="13" t="str">
        <f t="shared" si="1"/>
        <v/>
      </c>
      <c r="O8" s="14"/>
    </row>
    <row r="9" s="2" customFormat="1" ht="20.1" customHeight="1" spans="1:15">
      <c r="A9" s="10"/>
      <c r="B9" s="11"/>
      <c r="C9" s="10"/>
      <c r="D9" s="10"/>
      <c r="E9" s="10"/>
      <c r="F9" s="10"/>
      <c r="G9" s="10"/>
      <c r="H9" s="12"/>
      <c r="I9" s="13"/>
      <c r="J9" s="13"/>
      <c r="K9" s="13"/>
      <c r="L9" s="78"/>
      <c r="M9" s="13">
        <f t="shared" si="0"/>
        <v>0</v>
      </c>
      <c r="N9" s="13" t="str">
        <f t="shared" si="1"/>
        <v/>
      </c>
      <c r="O9" s="14"/>
    </row>
    <row r="10" s="2" customFormat="1" ht="20.1" customHeight="1" spans="1:15">
      <c r="A10" s="10"/>
      <c r="B10" s="11"/>
      <c r="C10" s="10"/>
      <c r="D10" s="10"/>
      <c r="E10" s="10"/>
      <c r="F10" s="10"/>
      <c r="G10" s="10"/>
      <c r="H10" s="12"/>
      <c r="I10" s="13"/>
      <c r="J10" s="13"/>
      <c r="K10" s="13"/>
      <c r="L10" s="78"/>
      <c r="M10" s="13">
        <f t="shared" si="0"/>
        <v>0</v>
      </c>
      <c r="N10" s="13" t="str">
        <f t="shared" si="1"/>
        <v/>
      </c>
      <c r="O10" s="14"/>
    </row>
    <row r="11" s="2" customFormat="1" ht="20.1" customHeight="1" spans="1:15">
      <c r="A11" s="10"/>
      <c r="B11" s="11"/>
      <c r="C11" s="10"/>
      <c r="D11" s="10"/>
      <c r="E11" s="10"/>
      <c r="F11" s="10"/>
      <c r="G11" s="10"/>
      <c r="H11" s="12"/>
      <c r="I11" s="13"/>
      <c r="J11" s="13"/>
      <c r="K11" s="13"/>
      <c r="L11" s="78"/>
      <c r="M11" s="13">
        <f t="shared" si="0"/>
        <v>0</v>
      </c>
      <c r="N11" s="13" t="str">
        <f t="shared" si="1"/>
        <v/>
      </c>
      <c r="O11" s="14"/>
    </row>
    <row r="12" s="2" customFormat="1" ht="20.1" customHeight="1" spans="1:15">
      <c r="A12" s="10"/>
      <c r="B12" s="11"/>
      <c r="C12" s="10"/>
      <c r="D12" s="10"/>
      <c r="E12" s="10"/>
      <c r="F12" s="10"/>
      <c r="G12" s="10"/>
      <c r="H12" s="12"/>
      <c r="I12" s="13"/>
      <c r="J12" s="13"/>
      <c r="K12" s="13"/>
      <c r="L12" s="78"/>
      <c r="M12" s="13">
        <f t="shared" si="0"/>
        <v>0</v>
      </c>
      <c r="N12" s="13" t="str">
        <f t="shared" si="1"/>
        <v/>
      </c>
      <c r="O12" s="14"/>
    </row>
    <row r="13" s="2" customFormat="1" ht="20.1" customHeight="1" spans="1:15">
      <c r="A13" s="10"/>
      <c r="B13" s="11"/>
      <c r="C13" s="10"/>
      <c r="D13" s="10"/>
      <c r="E13" s="10"/>
      <c r="F13" s="10"/>
      <c r="G13" s="10"/>
      <c r="H13" s="12"/>
      <c r="I13" s="13"/>
      <c r="J13" s="13"/>
      <c r="K13" s="13"/>
      <c r="L13" s="78"/>
      <c r="M13" s="13">
        <f t="shared" si="0"/>
        <v>0</v>
      </c>
      <c r="N13" s="13" t="str">
        <f t="shared" si="1"/>
        <v/>
      </c>
      <c r="O13" s="14"/>
    </row>
    <row r="14" s="2" customFormat="1" ht="20.1" customHeight="1" spans="1:15">
      <c r="A14" s="10"/>
      <c r="B14" s="11"/>
      <c r="C14" s="10"/>
      <c r="D14" s="10"/>
      <c r="E14" s="10"/>
      <c r="F14" s="10"/>
      <c r="G14" s="10"/>
      <c r="H14" s="12"/>
      <c r="I14" s="13"/>
      <c r="J14" s="13"/>
      <c r="K14" s="13"/>
      <c r="L14" s="78"/>
      <c r="M14" s="13">
        <f t="shared" si="0"/>
        <v>0</v>
      </c>
      <c r="N14" s="13" t="str">
        <f t="shared" si="1"/>
        <v/>
      </c>
      <c r="O14" s="14"/>
    </row>
    <row r="15" s="2" customFormat="1" ht="20.1" customHeight="1" spans="1:15">
      <c r="A15" s="10"/>
      <c r="B15" s="11"/>
      <c r="C15" s="10"/>
      <c r="D15" s="10"/>
      <c r="E15" s="10"/>
      <c r="F15" s="10"/>
      <c r="G15" s="10"/>
      <c r="H15" s="12"/>
      <c r="I15" s="13"/>
      <c r="J15" s="13"/>
      <c r="K15" s="13"/>
      <c r="L15" s="78"/>
      <c r="M15" s="13">
        <f t="shared" si="0"/>
        <v>0</v>
      </c>
      <c r="N15" s="13" t="str">
        <f t="shared" si="1"/>
        <v/>
      </c>
      <c r="O15" s="14"/>
    </row>
    <row r="16" s="2" customFormat="1" ht="20.1" customHeight="1" spans="1:15">
      <c r="A16" s="10"/>
      <c r="B16" s="11"/>
      <c r="C16" s="10"/>
      <c r="D16" s="10"/>
      <c r="E16" s="10"/>
      <c r="F16" s="10"/>
      <c r="G16" s="10"/>
      <c r="H16" s="12"/>
      <c r="I16" s="77"/>
      <c r="J16" s="13"/>
      <c r="K16" s="13"/>
      <c r="L16" s="78"/>
      <c r="M16" s="13">
        <f t="shared" si="0"/>
        <v>0</v>
      </c>
      <c r="N16" s="13" t="str">
        <f t="shared" si="1"/>
        <v/>
      </c>
      <c r="O16" s="14"/>
    </row>
    <row r="17" s="2" customFormat="1" ht="20.1" customHeight="1" spans="1:15">
      <c r="A17" s="10"/>
      <c r="B17" s="11"/>
      <c r="C17" s="10"/>
      <c r="D17" s="10"/>
      <c r="E17" s="10"/>
      <c r="F17" s="10"/>
      <c r="G17" s="10"/>
      <c r="H17" s="105"/>
      <c r="I17" s="13"/>
      <c r="J17" s="47"/>
      <c r="K17" s="13"/>
      <c r="L17" s="78"/>
      <c r="M17" s="13">
        <f t="shared" si="0"/>
        <v>0</v>
      </c>
      <c r="N17" s="13" t="str">
        <f t="shared" si="1"/>
        <v/>
      </c>
      <c r="O17" s="14"/>
    </row>
    <row r="18" s="2" customFormat="1" ht="20.1" customHeight="1" spans="1:15">
      <c r="A18" s="10"/>
      <c r="B18" s="11"/>
      <c r="C18" s="10"/>
      <c r="D18" s="10"/>
      <c r="E18" s="10"/>
      <c r="F18" s="10"/>
      <c r="G18" s="10"/>
      <c r="H18" s="12"/>
      <c r="I18" s="52"/>
      <c r="J18" s="13"/>
      <c r="K18" s="13"/>
      <c r="L18" s="78"/>
      <c r="M18" s="13">
        <f t="shared" si="0"/>
        <v>0</v>
      </c>
      <c r="N18" s="13" t="str">
        <f t="shared" si="1"/>
        <v/>
      </c>
      <c r="O18" s="14"/>
    </row>
    <row r="19" s="2" customFormat="1" ht="20.1" customHeight="1" spans="1:15">
      <c r="A19" s="10"/>
      <c r="B19" s="11"/>
      <c r="C19" s="10"/>
      <c r="D19" s="10"/>
      <c r="E19" s="10"/>
      <c r="F19" s="10"/>
      <c r="G19" s="10"/>
      <c r="H19" s="12"/>
      <c r="I19" s="13"/>
      <c r="J19" s="13"/>
      <c r="K19" s="13"/>
      <c r="L19" s="78"/>
      <c r="M19" s="13">
        <f t="shared" si="0"/>
        <v>0</v>
      </c>
      <c r="N19" s="13" t="str">
        <f t="shared" si="1"/>
        <v/>
      </c>
      <c r="O19" s="14"/>
    </row>
    <row r="20" s="2" customFormat="1" ht="20.1" customHeight="1" spans="1:15">
      <c r="A20" s="10"/>
      <c r="B20" s="11"/>
      <c r="C20" s="10"/>
      <c r="D20" s="10"/>
      <c r="E20" s="10"/>
      <c r="F20" s="10"/>
      <c r="G20" s="10"/>
      <c r="H20" s="12"/>
      <c r="I20" s="13"/>
      <c r="J20" s="13"/>
      <c r="K20" s="13"/>
      <c r="L20" s="78"/>
      <c r="M20" s="13">
        <f t="shared" si="0"/>
        <v>0</v>
      </c>
      <c r="N20" s="13" t="str">
        <f t="shared" si="1"/>
        <v/>
      </c>
      <c r="O20" s="14"/>
    </row>
    <row r="21" s="2" customFormat="1" ht="20.1" customHeight="1" spans="1:15">
      <c r="A21" s="10"/>
      <c r="B21" s="11"/>
      <c r="C21" s="10"/>
      <c r="D21" s="10"/>
      <c r="E21" s="16"/>
      <c r="F21" s="10"/>
      <c r="G21" s="10"/>
      <c r="H21" s="12"/>
      <c r="I21" s="13"/>
      <c r="J21" s="13"/>
      <c r="K21" s="13"/>
      <c r="L21" s="78"/>
      <c r="M21" s="13">
        <f t="shared" si="0"/>
        <v>0</v>
      </c>
      <c r="N21" s="13" t="str">
        <f t="shared" si="1"/>
        <v/>
      </c>
      <c r="O21" s="14"/>
    </row>
    <row r="22" s="2" customFormat="1" ht="20.1" customHeight="1" spans="1:15">
      <c r="A22" s="10"/>
      <c r="B22" s="11"/>
      <c r="C22" s="10"/>
      <c r="D22" s="10"/>
      <c r="E22" s="10"/>
      <c r="F22" s="10"/>
      <c r="G22" s="10"/>
      <c r="H22" s="12"/>
      <c r="I22" s="13"/>
      <c r="J22" s="13"/>
      <c r="K22" s="13"/>
      <c r="L22" s="78"/>
      <c r="M22" s="13">
        <f t="shared" si="0"/>
        <v>0</v>
      </c>
      <c r="N22" s="13" t="str">
        <f t="shared" si="1"/>
        <v/>
      </c>
      <c r="O22" s="14"/>
    </row>
    <row r="23" s="2" customFormat="1" ht="20.1" customHeight="1" spans="1:15">
      <c r="A23" s="10"/>
      <c r="B23" s="11"/>
      <c r="C23" s="10"/>
      <c r="D23" s="10"/>
      <c r="E23" s="10"/>
      <c r="F23" s="10"/>
      <c r="G23" s="10"/>
      <c r="H23" s="12"/>
      <c r="I23" s="13"/>
      <c r="J23" s="13"/>
      <c r="K23" s="13"/>
      <c r="L23" s="78"/>
      <c r="M23" s="13">
        <f t="shared" si="0"/>
        <v>0</v>
      </c>
      <c r="N23" s="13" t="str">
        <f t="shared" si="1"/>
        <v/>
      </c>
      <c r="O23" s="14"/>
    </row>
    <row r="24" s="2" customFormat="1" ht="20.1" customHeight="1" spans="1:15">
      <c r="A24" s="10"/>
      <c r="B24" s="11"/>
      <c r="C24" s="10"/>
      <c r="D24" s="10"/>
      <c r="E24" s="10"/>
      <c r="F24" s="10"/>
      <c r="G24" s="10"/>
      <c r="H24" s="12"/>
      <c r="I24" s="13"/>
      <c r="J24" s="13"/>
      <c r="K24" s="13"/>
      <c r="L24" s="78"/>
      <c r="M24" s="13"/>
      <c r="N24" s="13"/>
      <c r="O24" s="14"/>
    </row>
    <row r="25" s="2" customFormat="1" ht="20.1" customHeight="1" spans="1:15">
      <c r="A25" s="16" t="s">
        <v>222</v>
      </c>
      <c r="B25" s="17"/>
      <c r="C25" s="10"/>
      <c r="D25" s="10"/>
      <c r="E25" s="10"/>
      <c r="F25" s="10"/>
      <c r="G25" s="10"/>
      <c r="H25" s="12"/>
      <c r="I25" s="13">
        <f>SUM(I6:I24)</f>
        <v>0</v>
      </c>
      <c r="J25" s="13">
        <f>SUM(J6:J24)</f>
        <v>0</v>
      </c>
      <c r="K25" s="13">
        <f>SUM(K6:K24)</f>
        <v>0</v>
      </c>
      <c r="L25" s="78"/>
      <c r="M25" s="13">
        <f>SUM(M6:M24)</f>
        <v>0</v>
      </c>
      <c r="N25" s="13" t="str">
        <f>IF(J25=0,"",(M25-J25)/J25*100)</f>
        <v/>
      </c>
      <c r="O25" s="14"/>
    </row>
    <row r="26" s="2" customFormat="1" customHeight="1" spans="1:9">
      <c r="A26" s="19" t="str">
        <f>构筑物!A25</f>
        <v>被评估单位填表人：</v>
      </c>
      <c r="I26" s="19"/>
    </row>
    <row r="27" s="2" customFormat="1" customHeight="1" spans="1:1">
      <c r="A27" s="19" t="str">
        <f>CONCATENATE(封面!B6,封面!D6,封面!E6,封面!F6,封面!G6,封面!H6,封面!I6)</f>
        <v>填表日期：2023年9月1日</v>
      </c>
    </row>
  </sheetData>
  <mergeCells count="15">
    <mergeCell ref="A1:O1"/>
    <mergeCell ref="A2:O2"/>
    <mergeCell ref="I4:J4"/>
    <mergeCell ref="K4:M4"/>
    <mergeCell ref="A25:B25"/>
    <mergeCell ref="A4:A5"/>
    <mergeCell ref="B4:B5"/>
    <mergeCell ref="C4:C5"/>
    <mergeCell ref="D4:D5"/>
    <mergeCell ref="E4:E5"/>
    <mergeCell ref="F4:F5"/>
    <mergeCell ref="G4:G5"/>
    <mergeCell ref="H4:H5"/>
    <mergeCell ref="N4:N5"/>
    <mergeCell ref="O4:O5"/>
  </mergeCells>
  <printOptions horizontalCentered="1"/>
  <pageMargins left="0.62992125984252" right="0.62992125984252" top="0.708661417322835" bottom="0.590551181102362" header="1.02362204724409" footer="0.511811023622047"/>
  <pageSetup paperSize="9" scale="92" fitToHeight="0" orientation="landscape" horizontalDpi="300" verticalDpi="300"/>
  <headerFooter scaleWithDoc="0">
    <oddFooter>&amp;C&amp;"宋体,常规"&amp;10第 &amp;P 页，共 &amp;N 页&amp;R&amp;"宋体,常规"&amp;10评估机构：中环松德（北京）资产评估有限公司</oddFooter>
  </headerFooter>
  <legacyDrawing r:id="rId2"/>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63"/>
  <sheetViews>
    <sheetView tabSelected="1" view="pageBreakPreview" zoomScale="85" zoomScaleNormal="100" workbookViewId="0">
      <selection activeCell="A2" sqref="A2:Q2"/>
    </sheetView>
  </sheetViews>
  <sheetFormatPr defaultColWidth="9" defaultRowHeight="15.75" customHeight="1"/>
  <cols>
    <col min="1" max="1" width="4.00833333333333" style="152" customWidth="1"/>
    <col min="2" max="2" width="17.05" style="4" customWidth="1"/>
    <col min="3" max="3" width="11.95" style="4" customWidth="1"/>
    <col min="4" max="4" width="12.8416666666667" style="4" customWidth="1"/>
    <col min="5" max="5" width="5.975" style="4" customWidth="1"/>
    <col min="6" max="6" width="4.8" style="152" customWidth="1"/>
    <col min="7" max="7" width="7.625" style="4" hidden="1" customWidth="1"/>
    <col min="8" max="8" width="10.75" style="4" customWidth="1"/>
    <col min="9" max="9" width="16.1666666666667" style="4" customWidth="1"/>
    <col min="10" max="10" width="15.6833333333333" style="4" customWidth="1"/>
    <col min="11" max="11" width="16.2666666666667" style="4" customWidth="1"/>
    <col min="12" max="12" width="9.25" style="153" customWidth="1"/>
    <col min="13" max="13" width="14.5" style="4" customWidth="1"/>
    <col min="14" max="14" width="8.81666666666667" style="154" customWidth="1"/>
    <col min="15" max="15" width="14.9916666666667" style="4" customWidth="1"/>
    <col min="16" max="16" width="8.81666666666667" style="4" customWidth="1"/>
    <col min="17" max="17" width="30.9666666666667" style="4" customWidth="1"/>
    <col min="18" max="16384" width="9" style="4"/>
  </cols>
  <sheetData>
    <row r="1" s="1" customFormat="1" ht="24.95" customHeight="1" spans="1:17">
      <c r="A1" s="155" t="s">
        <v>408</v>
      </c>
      <c r="B1" s="155"/>
      <c r="C1" s="155"/>
      <c r="D1" s="155"/>
      <c r="E1" s="155"/>
      <c r="F1" s="155"/>
      <c r="G1" s="155"/>
      <c r="H1" s="155"/>
      <c r="I1" s="155"/>
      <c r="J1" s="155"/>
      <c r="K1" s="155"/>
      <c r="L1" s="182"/>
      <c r="M1" s="155"/>
      <c r="N1" s="155"/>
      <c r="O1" s="155"/>
      <c r="P1" s="155"/>
      <c r="Q1" s="155"/>
    </row>
    <row r="2" s="2" customFormat="1" ht="20.1" customHeight="1" spans="1:17">
      <c r="A2" s="156" t="str">
        <f>CONCATENATE(封面!B5,封面!D5,封面!E5,封面!F5,封面!G5,封面!H5,封面!I5)</f>
        <v>评估基准日：2023年7月31日</v>
      </c>
      <c r="B2" s="156"/>
      <c r="C2" s="156"/>
      <c r="D2" s="156"/>
      <c r="E2" s="156"/>
      <c r="F2" s="156"/>
      <c r="G2" s="156"/>
      <c r="H2" s="156"/>
      <c r="I2" s="156"/>
      <c r="J2" s="156"/>
      <c r="K2" s="156"/>
      <c r="L2" s="183"/>
      <c r="M2" s="156"/>
      <c r="N2" s="156"/>
      <c r="O2" s="156"/>
      <c r="P2" s="156"/>
      <c r="Q2" s="156"/>
    </row>
    <row r="3" s="2" customFormat="1" ht="20.1" customHeight="1" spans="1:17">
      <c r="A3" s="157" t="str">
        <f>封面!B4&amp;封面!D4</f>
        <v>被评估单位：北京北一中型数控机床有限责任公司</v>
      </c>
      <c r="B3" s="158"/>
      <c r="C3" s="158"/>
      <c r="D3" s="158"/>
      <c r="E3" s="158"/>
      <c r="F3" s="157"/>
      <c r="G3" s="158"/>
      <c r="H3" s="158"/>
      <c r="I3" s="158"/>
      <c r="J3" s="158"/>
      <c r="K3" s="158"/>
      <c r="L3" s="184"/>
      <c r="M3" s="158"/>
      <c r="N3" s="185"/>
      <c r="O3" s="158"/>
      <c r="P3" s="158"/>
      <c r="Q3" s="206" t="s">
        <v>19</v>
      </c>
    </row>
    <row r="4" s="3" customFormat="1" ht="28" customHeight="1" spans="1:17">
      <c r="A4" s="159" t="s">
        <v>21</v>
      </c>
      <c r="B4" s="160" t="s">
        <v>409</v>
      </c>
      <c r="C4" s="160" t="s">
        <v>271</v>
      </c>
      <c r="D4" s="160" t="s">
        <v>410</v>
      </c>
      <c r="E4" s="160" t="s">
        <v>272</v>
      </c>
      <c r="F4" s="161" t="s">
        <v>273</v>
      </c>
      <c r="G4" s="160" t="s">
        <v>411</v>
      </c>
      <c r="H4" s="160" t="s">
        <v>411</v>
      </c>
      <c r="I4" s="162" t="s">
        <v>109</v>
      </c>
      <c r="J4" s="162"/>
      <c r="K4" s="162" t="s">
        <v>412</v>
      </c>
      <c r="L4" s="186"/>
      <c r="M4" s="162"/>
      <c r="N4" s="187" t="s">
        <v>413</v>
      </c>
      <c r="O4" s="188" t="s">
        <v>414</v>
      </c>
      <c r="P4" s="160" t="s">
        <v>147</v>
      </c>
      <c r="Q4" s="160" t="s">
        <v>24</v>
      </c>
    </row>
    <row r="5" s="3" customFormat="1" ht="75" customHeight="1" spans="1:17">
      <c r="A5" s="159"/>
      <c r="B5" s="162"/>
      <c r="C5" s="162"/>
      <c r="D5" s="162"/>
      <c r="E5" s="162"/>
      <c r="F5" s="159"/>
      <c r="G5" s="162"/>
      <c r="H5" s="162"/>
      <c r="I5" s="162" t="s">
        <v>353</v>
      </c>
      <c r="J5" s="162" t="s">
        <v>354</v>
      </c>
      <c r="K5" s="162" t="s">
        <v>353</v>
      </c>
      <c r="L5" s="186" t="s">
        <v>293</v>
      </c>
      <c r="M5" s="162" t="s">
        <v>354</v>
      </c>
      <c r="N5" s="189"/>
      <c r="O5" s="190"/>
      <c r="P5" s="162"/>
      <c r="Q5" s="162"/>
    </row>
    <row r="6" s="2" customFormat="1" ht="20.1" customHeight="1" spans="1:17">
      <c r="A6" s="159">
        <v>1</v>
      </c>
      <c r="B6" s="163" t="s">
        <v>415</v>
      </c>
      <c r="C6" s="163" t="s">
        <v>416</v>
      </c>
      <c r="D6" s="164" t="s">
        <v>417</v>
      </c>
      <c r="E6" s="162" t="s">
        <v>418</v>
      </c>
      <c r="F6" s="159">
        <v>1</v>
      </c>
      <c r="G6" s="162"/>
      <c r="H6" s="165">
        <v>34547</v>
      </c>
      <c r="I6" s="191">
        <v>856939.2</v>
      </c>
      <c r="J6" s="191">
        <v>42846.96</v>
      </c>
      <c r="K6" s="192">
        <v>759292</v>
      </c>
      <c r="L6" s="186">
        <v>6</v>
      </c>
      <c r="M6" s="192">
        <f>ROUND(K6*L6/100,0)</f>
        <v>45558</v>
      </c>
      <c r="N6" s="193">
        <v>0.03</v>
      </c>
      <c r="O6" s="192">
        <f>ROUND(M6*(1+N6),0)</f>
        <v>46925</v>
      </c>
      <c r="P6" s="192">
        <f>IF(J6=0,"",(O6-J6)/J6*100)</f>
        <v>9.52</v>
      </c>
      <c r="Q6" s="207" t="s">
        <v>419</v>
      </c>
    </row>
    <row r="7" s="2" customFormat="1" ht="20.1" customHeight="1" spans="1:17">
      <c r="A7" s="159">
        <v>2</v>
      </c>
      <c r="B7" s="163" t="s">
        <v>420</v>
      </c>
      <c r="C7" s="163" t="s">
        <v>421</v>
      </c>
      <c r="D7" s="164"/>
      <c r="E7" s="162" t="s">
        <v>418</v>
      </c>
      <c r="F7" s="159">
        <v>1</v>
      </c>
      <c r="G7" s="162"/>
      <c r="H7" s="165">
        <v>35034</v>
      </c>
      <c r="I7" s="191">
        <v>412563.68</v>
      </c>
      <c r="J7" s="191">
        <v>20628.18</v>
      </c>
      <c r="K7" s="192">
        <v>325664</v>
      </c>
      <c r="L7" s="186">
        <v>7</v>
      </c>
      <c r="M7" s="192">
        <f>ROUND(K7*L7/100,0)</f>
        <v>22796</v>
      </c>
      <c r="N7" s="193">
        <v>0.03</v>
      </c>
      <c r="O7" s="192">
        <f t="shared" ref="O7:O52" si="0">ROUND(M7*(1+N7),0)</f>
        <v>23480</v>
      </c>
      <c r="P7" s="192">
        <f t="shared" ref="P7:P53" si="1">IF(J7=0,"",(O7-J7)/J7*100)</f>
        <v>13.82</v>
      </c>
      <c r="Q7" s="207" t="s">
        <v>422</v>
      </c>
    </row>
    <row r="8" s="149" customFormat="1" ht="20.1" customHeight="1" spans="1:17">
      <c r="A8" s="159">
        <v>3</v>
      </c>
      <c r="B8" s="166" t="s">
        <v>423</v>
      </c>
      <c r="C8" s="166" t="s">
        <v>424</v>
      </c>
      <c r="D8" s="164"/>
      <c r="E8" s="162" t="s">
        <v>418</v>
      </c>
      <c r="F8" s="159">
        <v>1</v>
      </c>
      <c r="G8" s="162"/>
      <c r="H8" s="165">
        <v>36434</v>
      </c>
      <c r="I8" s="191">
        <v>67200</v>
      </c>
      <c r="J8" s="191">
        <v>3360</v>
      </c>
      <c r="K8" s="192">
        <v>5050</v>
      </c>
      <c r="L8" s="186"/>
      <c r="M8" s="192">
        <f>K8</f>
        <v>5050</v>
      </c>
      <c r="N8" s="193">
        <v>0.03</v>
      </c>
      <c r="O8" s="192">
        <f t="shared" si="0"/>
        <v>5202</v>
      </c>
      <c r="P8" s="192">
        <f t="shared" si="1"/>
        <v>54.82</v>
      </c>
      <c r="Q8" s="207" t="s">
        <v>425</v>
      </c>
    </row>
    <row r="9" s="149" customFormat="1" ht="20.1" customHeight="1" spans="1:17">
      <c r="A9" s="159">
        <v>4</v>
      </c>
      <c r="B9" s="166" t="s">
        <v>420</v>
      </c>
      <c r="C9" s="166" t="s">
        <v>426</v>
      </c>
      <c r="D9" s="164"/>
      <c r="E9" s="162" t="s">
        <v>418</v>
      </c>
      <c r="F9" s="159">
        <v>1</v>
      </c>
      <c r="G9" s="162"/>
      <c r="H9" s="165">
        <v>36495</v>
      </c>
      <c r="I9" s="191">
        <v>872776.06</v>
      </c>
      <c r="J9" s="191">
        <v>43638.8</v>
      </c>
      <c r="K9" s="192">
        <v>17170</v>
      </c>
      <c r="L9" s="186"/>
      <c r="M9" s="192">
        <f>K9</f>
        <v>17170</v>
      </c>
      <c r="N9" s="193">
        <v>0.03</v>
      </c>
      <c r="O9" s="192">
        <f t="shared" si="0"/>
        <v>17685</v>
      </c>
      <c r="P9" s="192">
        <f t="shared" si="1"/>
        <v>-59.47</v>
      </c>
      <c r="Q9" s="208" t="s">
        <v>427</v>
      </c>
    </row>
    <row r="10" s="149" customFormat="1" ht="20.1" customHeight="1" spans="1:17">
      <c r="A10" s="159">
        <v>5</v>
      </c>
      <c r="B10" s="166" t="s">
        <v>428</v>
      </c>
      <c r="C10" s="166" t="s">
        <v>429</v>
      </c>
      <c r="D10" s="164"/>
      <c r="E10" s="162" t="s">
        <v>418</v>
      </c>
      <c r="F10" s="159">
        <v>1</v>
      </c>
      <c r="G10" s="162"/>
      <c r="H10" s="165">
        <v>37196</v>
      </c>
      <c r="I10" s="191">
        <v>475000</v>
      </c>
      <c r="J10" s="191">
        <v>23750</v>
      </c>
      <c r="K10" s="192">
        <v>6100</v>
      </c>
      <c r="L10" s="186"/>
      <c r="M10" s="192">
        <f>K10</f>
        <v>6100</v>
      </c>
      <c r="N10" s="193">
        <v>0.03</v>
      </c>
      <c r="O10" s="192">
        <f t="shared" si="0"/>
        <v>6283</v>
      </c>
      <c r="P10" s="192">
        <f t="shared" si="1"/>
        <v>-73.55</v>
      </c>
      <c r="Q10" s="208" t="s">
        <v>430</v>
      </c>
    </row>
    <row r="11" s="149" customFormat="1" ht="20.1" customHeight="1" spans="1:17">
      <c r="A11" s="159">
        <v>6</v>
      </c>
      <c r="B11" s="163" t="s">
        <v>431</v>
      </c>
      <c r="C11" s="163" t="s">
        <v>432</v>
      </c>
      <c r="D11" s="164" t="s">
        <v>433</v>
      </c>
      <c r="E11" s="162" t="s">
        <v>418</v>
      </c>
      <c r="F11" s="159">
        <v>1</v>
      </c>
      <c r="G11" s="162"/>
      <c r="H11" s="165">
        <v>37197</v>
      </c>
      <c r="I11" s="191">
        <v>1400000</v>
      </c>
      <c r="J11" s="191">
        <v>70000</v>
      </c>
      <c r="K11" s="192">
        <v>1439743</v>
      </c>
      <c r="L11" s="186">
        <v>8</v>
      </c>
      <c r="M11" s="192">
        <f>ROUND(K11*L11/100,0)</f>
        <v>115179</v>
      </c>
      <c r="N11" s="193">
        <v>0.03</v>
      </c>
      <c r="O11" s="192">
        <f t="shared" si="0"/>
        <v>118634</v>
      </c>
      <c r="P11" s="192">
        <f t="shared" si="1"/>
        <v>69.48</v>
      </c>
      <c r="Q11" s="208" t="s">
        <v>434</v>
      </c>
    </row>
    <row r="12" s="149" customFormat="1" ht="20.1" customHeight="1" spans="1:17">
      <c r="A12" s="159">
        <v>7</v>
      </c>
      <c r="B12" s="163" t="s">
        <v>435</v>
      </c>
      <c r="C12" s="163" t="s">
        <v>436</v>
      </c>
      <c r="D12" s="164"/>
      <c r="E12" s="162" t="s">
        <v>418</v>
      </c>
      <c r="F12" s="159">
        <v>1</v>
      </c>
      <c r="G12" s="162"/>
      <c r="H12" s="165">
        <v>37377</v>
      </c>
      <c r="I12" s="191">
        <v>306932.99</v>
      </c>
      <c r="J12" s="191">
        <v>15346.65</v>
      </c>
      <c r="K12" s="192">
        <v>24</v>
      </c>
      <c r="L12" s="186"/>
      <c r="M12" s="192">
        <f>K12</f>
        <v>24</v>
      </c>
      <c r="N12" s="193">
        <v>0.03</v>
      </c>
      <c r="O12" s="192">
        <f t="shared" si="0"/>
        <v>25</v>
      </c>
      <c r="P12" s="192">
        <f t="shared" si="1"/>
        <v>-99.84</v>
      </c>
      <c r="Q12" s="208" t="s">
        <v>437</v>
      </c>
    </row>
    <row r="13" s="149" customFormat="1" ht="20.1" customHeight="1" spans="1:17">
      <c r="A13" s="159">
        <v>8</v>
      </c>
      <c r="B13" s="163" t="s">
        <v>438</v>
      </c>
      <c r="C13" s="163" t="s">
        <v>439</v>
      </c>
      <c r="D13" s="164"/>
      <c r="E13" s="162" t="s">
        <v>418</v>
      </c>
      <c r="F13" s="159">
        <v>1</v>
      </c>
      <c r="G13" s="162"/>
      <c r="H13" s="165">
        <v>37500</v>
      </c>
      <c r="I13" s="191">
        <v>160455</v>
      </c>
      <c r="J13" s="191">
        <v>8022.75</v>
      </c>
      <c r="K13" s="192">
        <v>465</v>
      </c>
      <c r="L13" s="186"/>
      <c r="M13" s="192">
        <f>K13</f>
        <v>465</v>
      </c>
      <c r="N13" s="193">
        <v>0.03</v>
      </c>
      <c r="O13" s="192">
        <f t="shared" si="0"/>
        <v>479</v>
      </c>
      <c r="P13" s="192">
        <f t="shared" si="1"/>
        <v>-94.03</v>
      </c>
      <c r="Q13" s="208" t="s">
        <v>440</v>
      </c>
    </row>
    <row r="14" s="2" customFormat="1" ht="20.1" customHeight="1" spans="1:17">
      <c r="A14" s="159">
        <v>9</v>
      </c>
      <c r="B14" s="163" t="s">
        <v>423</v>
      </c>
      <c r="C14" s="163" t="s">
        <v>441</v>
      </c>
      <c r="D14" s="164" t="s">
        <v>442</v>
      </c>
      <c r="E14" s="162" t="s">
        <v>418</v>
      </c>
      <c r="F14" s="159">
        <v>1</v>
      </c>
      <c r="G14" s="162"/>
      <c r="H14" s="165">
        <v>37956</v>
      </c>
      <c r="I14" s="191">
        <v>327900</v>
      </c>
      <c r="J14" s="191">
        <v>16395</v>
      </c>
      <c r="K14" s="192">
        <v>184071</v>
      </c>
      <c r="L14" s="186">
        <v>9</v>
      </c>
      <c r="M14" s="192">
        <f t="shared" ref="M14:M25" si="2">ROUND(K14*L14/100,0)</f>
        <v>16566</v>
      </c>
      <c r="N14" s="193">
        <v>0.03</v>
      </c>
      <c r="O14" s="192">
        <f t="shared" si="0"/>
        <v>17063</v>
      </c>
      <c r="P14" s="192">
        <f t="shared" si="1"/>
        <v>4.07</v>
      </c>
      <c r="Q14" s="207" t="s">
        <v>419</v>
      </c>
    </row>
    <row r="15" s="2" customFormat="1" ht="20.1" customHeight="1" spans="1:17">
      <c r="A15" s="159">
        <v>10</v>
      </c>
      <c r="B15" s="163" t="s">
        <v>443</v>
      </c>
      <c r="C15" s="163" t="s">
        <v>444</v>
      </c>
      <c r="D15" s="164"/>
      <c r="E15" s="162" t="s">
        <v>418</v>
      </c>
      <c r="F15" s="159">
        <v>1</v>
      </c>
      <c r="G15" s="162"/>
      <c r="H15" s="165">
        <v>38047</v>
      </c>
      <c r="I15" s="191">
        <v>101600</v>
      </c>
      <c r="J15" s="191">
        <v>5080</v>
      </c>
      <c r="K15" s="192">
        <v>75221</v>
      </c>
      <c r="L15" s="186">
        <v>9</v>
      </c>
      <c r="M15" s="192">
        <f t="shared" si="2"/>
        <v>6770</v>
      </c>
      <c r="N15" s="193">
        <v>0.03</v>
      </c>
      <c r="O15" s="192">
        <f t="shared" si="0"/>
        <v>6973</v>
      </c>
      <c r="P15" s="192">
        <f t="shared" si="1"/>
        <v>37.26</v>
      </c>
      <c r="Q15" s="207" t="s">
        <v>445</v>
      </c>
    </row>
    <row r="16" s="2" customFormat="1" ht="20.1" customHeight="1" spans="1:17">
      <c r="A16" s="159">
        <v>11</v>
      </c>
      <c r="B16" s="163" t="s">
        <v>446</v>
      </c>
      <c r="C16" s="163" t="s">
        <v>447</v>
      </c>
      <c r="D16" s="164"/>
      <c r="E16" s="162" t="s">
        <v>418</v>
      </c>
      <c r="F16" s="159">
        <v>1</v>
      </c>
      <c r="G16" s="162"/>
      <c r="H16" s="165">
        <v>38261</v>
      </c>
      <c r="I16" s="191">
        <v>247000</v>
      </c>
      <c r="J16" s="191">
        <v>12350</v>
      </c>
      <c r="K16" s="192">
        <v>213274</v>
      </c>
      <c r="L16" s="186">
        <v>10</v>
      </c>
      <c r="M16" s="192">
        <f t="shared" si="2"/>
        <v>21327</v>
      </c>
      <c r="N16" s="193">
        <v>0.03</v>
      </c>
      <c r="O16" s="192">
        <f t="shared" si="0"/>
        <v>21967</v>
      </c>
      <c r="P16" s="192">
        <f t="shared" si="1"/>
        <v>77.87</v>
      </c>
      <c r="Q16" s="207" t="s">
        <v>419</v>
      </c>
    </row>
    <row r="17" s="2" customFormat="1" ht="20.1" customHeight="1" spans="1:17">
      <c r="A17" s="159">
        <v>12</v>
      </c>
      <c r="B17" s="163" t="s">
        <v>448</v>
      </c>
      <c r="C17" s="163" t="s">
        <v>449</v>
      </c>
      <c r="D17" s="164" t="s">
        <v>450</v>
      </c>
      <c r="E17" s="162" t="s">
        <v>418</v>
      </c>
      <c r="F17" s="159">
        <v>1</v>
      </c>
      <c r="G17" s="162"/>
      <c r="H17" s="165">
        <v>38777</v>
      </c>
      <c r="I17" s="191">
        <v>57200</v>
      </c>
      <c r="J17" s="191">
        <v>2860</v>
      </c>
      <c r="K17" s="192">
        <v>43186</v>
      </c>
      <c r="L17" s="186">
        <v>10</v>
      </c>
      <c r="M17" s="192">
        <f t="shared" si="2"/>
        <v>4319</v>
      </c>
      <c r="N17" s="193">
        <v>0.03</v>
      </c>
      <c r="O17" s="192">
        <f t="shared" si="0"/>
        <v>4449</v>
      </c>
      <c r="P17" s="192">
        <f t="shared" si="1"/>
        <v>55.56</v>
      </c>
      <c r="Q17" s="207"/>
    </row>
    <row r="18" s="2" customFormat="1" ht="20.1" customHeight="1" spans="1:17">
      <c r="A18" s="159">
        <v>13</v>
      </c>
      <c r="B18" s="163" t="s">
        <v>451</v>
      </c>
      <c r="C18" s="163" t="s">
        <v>452</v>
      </c>
      <c r="D18" s="164" t="s">
        <v>453</v>
      </c>
      <c r="E18" s="162" t="s">
        <v>418</v>
      </c>
      <c r="F18" s="159">
        <v>1</v>
      </c>
      <c r="G18" s="162"/>
      <c r="H18" s="165">
        <v>38778</v>
      </c>
      <c r="I18" s="191">
        <v>87700</v>
      </c>
      <c r="J18" s="191">
        <v>4385</v>
      </c>
      <c r="K18" s="192">
        <v>84071</v>
      </c>
      <c r="L18" s="186">
        <v>10</v>
      </c>
      <c r="M18" s="192">
        <f t="shared" si="2"/>
        <v>8407</v>
      </c>
      <c r="N18" s="193">
        <v>0.03</v>
      </c>
      <c r="O18" s="192">
        <f t="shared" si="0"/>
        <v>8659</v>
      </c>
      <c r="P18" s="192">
        <f t="shared" si="1"/>
        <v>97.47</v>
      </c>
      <c r="Q18" s="207"/>
    </row>
    <row r="19" s="2" customFormat="1" ht="20.1" customHeight="1" spans="1:17">
      <c r="A19" s="159">
        <v>14</v>
      </c>
      <c r="B19" s="163" t="s">
        <v>454</v>
      </c>
      <c r="C19" s="163" t="s">
        <v>455</v>
      </c>
      <c r="D19" s="164" t="s">
        <v>453</v>
      </c>
      <c r="E19" s="162" t="s">
        <v>418</v>
      </c>
      <c r="F19" s="159">
        <v>1</v>
      </c>
      <c r="G19" s="162"/>
      <c r="H19" s="165">
        <v>38779</v>
      </c>
      <c r="I19" s="191">
        <v>90700</v>
      </c>
      <c r="J19" s="191">
        <v>4535</v>
      </c>
      <c r="K19" s="192">
        <v>84071</v>
      </c>
      <c r="L19" s="186">
        <v>10</v>
      </c>
      <c r="M19" s="192">
        <f t="shared" si="2"/>
        <v>8407</v>
      </c>
      <c r="N19" s="193">
        <v>0.03</v>
      </c>
      <c r="O19" s="192">
        <f t="shared" si="0"/>
        <v>8659</v>
      </c>
      <c r="P19" s="192">
        <f t="shared" si="1"/>
        <v>90.94</v>
      </c>
      <c r="Q19" s="207"/>
    </row>
    <row r="20" s="2" customFormat="1" ht="20.1" customHeight="1" spans="1:17">
      <c r="A20" s="159">
        <v>15</v>
      </c>
      <c r="B20" s="163" t="s">
        <v>456</v>
      </c>
      <c r="C20" s="163" t="s">
        <v>457</v>
      </c>
      <c r="D20" s="164" t="s">
        <v>458</v>
      </c>
      <c r="E20" s="162" t="s">
        <v>418</v>
      </c>
      <c r="F20" s="159">
        <v>1</v>
      </c>
      <c r="G20" s="162"/>
      <c r="H20" s="165">
        <v>38780</v>
      </c>
      <c r="I20" s="191">
        <v>41000</v>
      </c>
      <c r="J20" s="191">
        <v>2050</v>
      </c>
      <c r="K20" s="192">
        <v>33628</v>
      </c>
      <c r="L20" s="186">
        <v>10</v>
      </c>
      <c r="M20" s="192">
        <f t="shared" si="2"/>
        <v>3363</v>
      </c>
      <c r="N20" s="193">
        <v>0.03</v>
      </c>
      <c r="O20" s="192">
        <f t="shared" si="0"/>
        <v>3464</v>
      </c>
      <c r="P20" s="192">
        <f t="shared" si="1"/>
        <v>68.98</v>
      </c>
      <c r="Q20" s="207"/>
    </row>
    <row r="21" s="2" customFormat="1" ht="20.1" customHeight="1" spans="1:17">
      <c r="A21" s="159">
        <v>16</v>
      </c>
      <c r="B21" s="163" t="s">
        <v>448</v>
      </c>
      <c r="C21" s="163" t="s">
        <v>459</v>
      </c>
      <c r="D21" s="164" t="s">
        <v>450</v>
      </c>
      <c r="E21" s="162" t="s">
        <v>418</v>
      </c>
      <c r="F21" s="159">
        <v>1</v>
      </c>
      <c r="G21" s="162"/>
      <c r="H21" s="165">
        <v>38781</v>
      </c>
      <c r="I21" s="191">
        <v>114700</v>
      </c>
      <c r="J21" s="191">
        <v>5735</v>
      </c>
      <c r="K21" s="192">
        <v>115044</v>
      </c>
      <c r="L21" s="186">
        <v>10</v>
      </c>
      <c r="M21" s="192">
        <f t="shared" si="2"/>
        <v>11504</v>
      </c>
      <c r="N21" s="193">
        <v>0.03</v>
      </c>
      <c r="O21" s="192">
        <f t="shared" si="0"/>
        <v>11849</v>
      </c>
      <c r="P21" s="192">
        <f t="shared" si="1"/>
        <v>106.61</v>
      </c>
      <c r="Q21" s="207"/>
    </row>
    <row r="22" s="2" customFormat="1" ht="20.1" customHeight="1" spans="1:17">
      <c r="A22" s="159">
        <v>17</v>
      </c>
      <c r="B22" s="163" t="s">
        <v>460</v>
      </c>
      <c r="C22" s="163" t="s">
        <v>461</v>
      </c>
      <c r="D22" s="164"/>
      <c r="E22" s="162" t="s">
        <v>418</v>
      </c>
      <c r="F22" s="159">
        <v>1</v>
      </c>
      <c r="G22" s="162"/>
      <c r="H22" s="165">
        <v>38782</v>
      </c>
      <c r="I22" s="191">
        <v>4800</v>
      </c>
      <c r="J22" s="191">
        <v>240</v>
      </c>
      <c r="K22" s="192">
        <v>4248</v>
      </c>
      <c r="L22" s="186">
        <v>10</v>
      </c>
      <c r="M22" s="192">
        <f t="shared" si="2"/>
        <v>425</v>
      </c>
      <c r="N22" s="193">
        <v>0.03</v>
      </c>
      <c r="O22" s="192">
        <f t="shared" si="0"/>
        <v>438</v>
      </c>
      <c r="P22" s="192">
        <f t="shared" si="1"/>
        <v>82.5</v>
      </c>
      <c r="Q22" s="207" t="s">
        <v>419</v>
      </c>
    </row>
    <row r="23" s="2" customFormat="1" ht="20.1" customHeight="1" spans="1:17">
      <c r="A23" s="159">
        <v>18</v>
      </c>
      <c r="B23" s="163" t="s">
        <v>462</v>
      </c>
      <c r="C23" s="163" t="s">
        <v>463</v>
      </c>
      <c r="D23" s="164" t="s">
        <v>453</v>
      </c>
      <c r="E23" s="162" t="s">
        <v>418</v>
      </c>
      <c r="F23" s="159">
        <v>1</v>
      </c>
      <c r="G23" s="162"/>
      <c r="H23" s="165">
        <v>38783</v>
      </c>
      <c r="I23" s="191">
        <v>1930000</v>
      </c>
      <c r="J23" s="191">
        <v>96500</v>
      </c>
      <c r="K23" s="192">
        <v>942690</v>
      </c>
      <c r="L23" s="186">
        <v>10</v>
      </c>
      <c r="M23" s="192">
        <f t="shared" si="2"/>
        <v>94269</v>
      </c>
      <c r="N23" s="193">
        <v>0.03</v>
      </c>
      <c r="O23" s="192">
        <f t="shared" si="0"/>
        <v>97097</v>
      </c>
      <c r="P23" s="192">
        <f t="shared" si="1"/>
        <v>0.62</v>
      </c>
      <c r="Q23" s="207" t="s">
        <v>419</v>
      </c>
    </row>
    <row r="24" s="2" customFormat="1" ht="20.1" customHeight="1" spans="1:17">
      <c r="A24" s="159">
        <v>19</v>
      </c>
      <c r="B24" s="163" t="s">
        <v>464</v>
      </c>
      <c r="C24" s="163" t="s">
        <v>465</v>
      </c>
      <c r="D24" s="164" t="s">
        <v>442</v>
      </c>
      <c r="E24" s="162" t="s">
        <v>418</v>
      </c>
      <c r="F24" s="159">
        <v>1</v>
      </c>
      <c r="G24" s="162"/>
      <c r="H24" s="165">
        <v>38784</v>
      </c>
      <c r="I24" s="191">
        <v>960000</v>
      </c>
      <c r="J24" s="191">
        <v>48000</v>
      </c>
      <c r="K24" s="192">
        <v>1071239</v>
      </c>
      <c r="L24" s="186">
        <v>10</v>
      </c>
      <c r="M24" s="192">
        <f t="shared" si="2"/>
        <v>107124</v>
      </c>
      <c r="N24" s="193">
        <v>0.03</v>
      </c>
      <c r="O24" s="192">
        <f t="shared" si="0"/>
        <v>110338</v>
      </c>
      <c r="P24" s="192">
        <f t="shared" si="1"/>
        <v>129.87</v>
      </c>
      <c r="Q24" s="207" t="s">
        <v>466</v>
      </c>
    </row>
    <row r="25" s="2" customFormat="1" ht="20.1" customHeight="1" spans="1:17">
      <c r="A25" s="159">
        <v>20</v>
      </c>
      <c r="B25" s="163" t="s">
        <v>446</v>
      </c>
      <c r="C25" s="163" t="s">
        <v>467</v>
      </c>
      <c r="D25" s="164"/>
      <c r="E25" s="162" t="s">
        <v>418</v>
      </c>
      <c r="F25" s="159">
        <v>1</v>
      </c>
      <c r="G25" s="162"/>
      <c r="H25" s="167">
        <v>38777</v>
      </c>
      <c r="I25" s="191">
        <v>300000</v>
      </c>
      <c r="J25" s="191">
        <v>15000</v>
      </c>
      <c r="K25" s="192">
        <v>223894</v>
      </c>
      <c r="L25" s="186">
        <v>5</v>
      </c>
      <c r="M25" s="192">
        <f t="shared" si="2"/>
        <v>11195</v>
      </c>
      <c r="N25" s="193">
        <v>0.03</v>
      </c>
      <c r="O25" s="192">
        <f t="shared" si="0"/>
        <v>11531</v>
      </c>
      <c r="P25" s="192">
        <f t="shared" si="1"/>
        <v>-23.13</v>
      </c>
      <c r="Q25" s="207" t="s">
        <v>419</v>
      </c>
    </row>
    <row r="26" s="149" customFormat="1" ht="20.1" customHeight="1" spans="1:17">
      <c r="A26" s="159">
        <v>21</v>
      </c>
      <c r="B26" s="163" t="s">
        <v>446</v>
      </c>
      <c r="C26" s="163" t="s">
        <v>468</v>
      </c>
      <c r="D26" s="164"/>
      <c r="E26" s="162" t="s">
        <v>418</v>
      </c>
      <c r="F26" s="159">
        <v>1</v>
      </c>
      <c r="G26" s="162"/>
      <c r="H26" s="167">
        <v>38777</v>
      </c>
      <c r="I26" s="191">
        <v>163000</v>
      </c>
      <c r="J26" s="191">
        <v>8150</v>
      </c>
      <c r="K26" s="192">
        <v>9090</v>
      </c>
      <c r="L26" s="186"/>
      <c r="M26" s="192">
        <f>K26</f>
        <v>9090</v>
      </c>
      <c r="N26" s="193">
        <v>0.03</v>
      </c>
      <c r="O26" s="192">
        <f t="shared" si="0"/>
        <v>9363</v>
      </c>
      <c r="P26" s="192">
        <f t="shared" si="1"/>
        <v>14.88</v>
      </c>
      <c r="Q26" s="208" t="s">
        <v>469</v>
      </c>
    </row>
    <row r="27" s="149" customFormat="1" ht="20.1" customHeight="1" spans="1:17">
      <c r="A27" s="159">
        <v>22</v>
      </c>
      <c r="B27" s="163" t="s">
        <v>435</v>
      </c>
      <c r="C27" s="163" t="s">
        <v>436</v>
      </c>
      <c r="D27" s="164"/>
      <c r="E27" s="162" t="s">
        <v>418</v>
      </c>
      <c r="F27" s="159">
        <v>1</v>
      </c>
      <c r="G27" s="162"/>
      <c r="H27" s="165">
        <v>38838</v>
      </c>
      <c r="I27" s="191">
        <v>313920</v>
      </c>
      <c r="J27" s="191">
        <v>15696</v>
      </c>
      <c r="K27" s="192">
        <v>24</v>
      </c>
      <c r="L27" s="186"/>
      <c r="M27" s="192">
        <f>K27</f>
        <v>24</v>
      </c>
      <c r="N27" s="193">
        <v>0.03</v>
      </c>
      <c r="O27" s="192">
        <f t="shared" si="0"/>
        <v>25</v>
      </c>
      <c r="P27" s="192">
        <f t="shared" si="1"/>
        <v>-99.84</v>
      </c>
      <c r="Q27" s="208" t="s">
        <v>470</v>
      </c>
    </row>
    <row r="28" s="149" customFormat="1" ht="20.1" customHeight="1" spans="1:17">
      <c r="A28" s="159">
        <v>23</v>
      </c>
      <c r="B28" s="163" t="s">
        <v>471</v>
      </c>
      <c r="C28" s="163" t="s">
        <v>472</v>
      </c>
      <c r="D28" s="164"/>
      <c r="E28" s="162" t="s">
        <v>418</v>
      </c>
      <c r="F28" s="159">
        <v>1</v>
      </c>
      <c r="G28" s="162"/>
      <c r="H28" s="165">
        <v>38961</v>
      </c>
      <c r="I28" s="191">
        <v>37500</v>
      </c>
      <c r="J28" s="191">
        <v>1875</v>
      </c>
      <c r="K28" s="192">
        <v>1717</v>
      </c>
      <c r="L28" s="186"/>
      <c r="M28" s="192">
        <f>K28</f>
        <v>1717</v>
      </c>
      <c r="N28" s="193">
        <v>0.03</v>
      </c>
      <c r="O28" s="192">
        <f t="shared" si="0"/>
        <v>1769</v>
      </c>
      <c r="P28" s="192">
        <f t="shared" si="1"/>
        <v>-5.65</v>
      </c>
      <c r="Q28" s="208" t="s">
        <v>473</v>
      </c>
    </row>
    <row r="29" s="2" customFormat="1" ht="20.1" customHeight="1" spans="1:17">
      <c r="A29" s="159">
        <v>24</v>
      </c>
      <c r="B29" s="163" t="s">
        <v>474</v>
      </c>
      <c r="C29" s="163" t="s">
        <v>475</v>
      </c>
      <c r="D29" s="164"/>
      <c r="E29" s="162" t="s">
        <v>418</v>
      </c>
      <c r="F29" s="159">
        <v>1</v>
      </c>
      <c r="G29" s="162"/>
      <c r="H29" s="165">
        <v>39569</v>
      </c>
      <c r="I29" s="191">
        <v>117000</v>
      </c>
      <c r="J29" s="191">
        <v>5850</v>
      </c>
      <c r="K29" s="192">
        <v>131681</v>
      </c>
      <c r="L29" s="186">
        <v>12</v>
      </c>
      <c r="M29" s="192">
        <f t="shared" ref="M29:M45" si="3">ROUND(K29*L29/100,0)</f>
        <v>15802</v>
      </c>
      <c r="N29" s="193">
        <v>0.03</v>
      </c>
      <c r="O29" s="192">
        <f t="shared" si="0"/>
        <v>16276</v>
      </c>
      <c r="P29" s="192">
        <f t="shared" si="1"/>
        <v>178.22</v>
      </c>
      <c r="Q29" s="207"/>
    </row>
    <row r="30" s="149" customFormat="1" ht="20.1" customHeight="1" spans="1:17">
      <c r="A30" s="168">
        <v>25</v>
      </c>
      <c r="B30" s="169" t="s">
        <v>476</v>
      </c>
      <c r="C30" s="169" t="s">
        <v>477</v>
      </c>
      <c r="D30" s="170"/>
      <c r="E30" s="171" t="s">
        <v>418</v>
      </c>
      <c r="F30" s="168">
        <v>1</v>
      </c>
      <c r="G30" s="171"/>
      <c r="H30" s="172">
        <v>40323</v>
      </c>
      <c r="I30" s="194">
        <v>13675.21</v>
      </c>
      <c r="J30" s="194">
        <v>683.76</v>
      </c>
      <c r="K30" s="195">
        <v>42035</v>
      </c>
      <c r="L30" s="186">
        <v>13</v>
      </c>
      <c r="M30" s="195">
        <f t="shared" si="3"/>
        <v>5465</v>
      </c>
      <c r="N30" s="196">
        <v>0.13</v>
      </c>
      <c r="O30" s="192">
        <f t="shared" si="0"/>
        <v>6175</v>
      </c>
      <c r="P30" s="192">
        <f t="shared" si="1"/>
        <v>803.09</v>
      </c>
      <c r="Q30" s="209" t="s">
        <v>478</v>
      </c>
    </row>
    <row r="31" s="150" customFormat="1" ht="20.1" customHeight="1" spans="1:17">
      <c r="A31" s="159">
        <v>26</v>
      </c>
      <c r="B31" s="163" t="s">
        <v>479</v>
      </c>
      <c r="C31" s="163" t="s">
        <v>480</v>
      </c>
      <c r="D31" s="164" t="s">
        <v>453</v>
      </c>
      <c r="E31" s="162" t="s">
        <v>418</v>
      </c>
      <c r="F31" s="159">
        <v>1</v>
      </c>
      <c r="G31" s="162"/>
      <c r="H31" s="165">
        <v>41244</v>
      </c>
      <c r="I31" s="191">
        <v>4347400</v>
      </c>
      <c r="J31" s="191">
        <v>373810.58</v>
      </c>
      <c r="K31" s="192">
        <v>2656673</v>
      </c>
      <c r="L31" s="186">
        <v>16</v>
      </c>
      <c r="M31" s="192">
        <f t="shared" si="3"/>
        <v>425068</v>
      </c>
      <c r="N31" s="196">
        <v>0.13</v>
      </c>
      <c r="O31" s="192">
        <f t="shared" si="0"/>
        <v>480327</v>
      </c>
      <c r="P31" s="192">
        <f t="shared" si="1"/>
        <v>28.49</v>
      </c>
      <c r="Q31" s="207"/>
    </row>
    <row r="32" s="2" customFormat="1" ht="20.1" customHeight="1" spans="1:17">
      <c r="A32" s="159">
        <v>27</v>
      </c>
      <c r="B32" s="163" t="s">
        <v>481</v>
      </c>
      <c r="C32" s="163" t="s">
        <v>482</v>
      </c>
      <c r="D32" s="164" t="s">
        <v>483</v>
      </c>
      <c r="E32" s="162" t="s">
        <v>418</v>
      </c>
      <c r="F32" s="159">
        <v>1</v>
      </c>
      <c r="G32" s="162"/>
      <c r="H32" s="165">
        <v>41245</v>
      </c>
      <c r="I32" s="191">
        <v>480500</v>
      </c>
      <c r="J32" s="191">
        <v>41315.78</v>
      </c>
      <c r="K32" s="192">
        <v>404248</v>
      </c>
      <c r="L32" s="186">
        <v>16</v>
      </c>
      <c r="M32" s="192">
        <f t="shared" si="3"/>
        <v>64680</v>
      </c>
      <c r="N32" s="196">
        <v>0.13</v>
      </c>
      <c r="O32" s="192">
        <f t="shared" si="0"/>
        <v>73088</v>
      </c>
      <c r="P32" s="192">
        <f t="shared" si="1"/>
        <v>76.9</v>
      </c>
      <c r="Q32" s="207" t="s">
        <v>466</v>
      </c>
    </row>
    <row r="33" s="2" customFormat="1" ht="20.1" customHeight="1" spans="1:17">
      <c r="A33" s="159">
        <v>28</v>
      </c>
      <c r="B33" s="163" t="s">
        <v>484</v>
      </c>
      <c r="C33" s="163"/>
      <c r="D33" s="164"/>
      <c r="E33" s="162" t="s">
        <v>418</v>
      </c>
      <c r="F33" s="159">
        <v>1</v>
      </c>
      <c r="G33" s="162"/>
      <c r="H33" s="165">
        <v>41246</v>
      </c>
      <c r="I33" s="191">
        <v>18000</v>
      </c>
      <c r="J33" s="191">
        <v>1547.78</v>
      </c>
      <c r="K33" s="192">
        <v>17140</v>
      </c>
      <c r="L33" s="186">
        <v>22</v>
      </c>
      <c r="M33" s="192">
        <f t="shared" si="3"/>
        <v>3771</v>
      </c>
      <c r="N33" s="196">
        <v>0.13</v>
      </c>
      <c r="O33" s="192">
        <f t="shared" si="0"/>
        <v>4261</v>
      </c>
      <c r="P33" s="192">
        <f t="shared" si="1"/>
        <v>175.3</v>
      </c>
      <c r="Q33" s="207"/>
    </row>
    <row r="34" s="2" customFormat="1" ht="20.1" customHeight="1" spans="1:17">
      <c r="A34" s="159">
        <v>29</v>
      </c>
      <c r="B34" s="163" t="s">
        <v>485</v>
      </c>
      <c r="C34" s="163" t="s">
        <v>486</v>
      </c>
      <c r="D34" s="164"/>
      <c r="E34" s="162" t="s">
        <v>418</v>
      </c>
      <c r="F34" s="159">
        <v>1</v>
      </c>
      <c r="G34" s="162"/>
      <c r="H34" s="165">
        <v>41247</v>
      </c>
      <c r="I34" s="191">
        <v>6200</v>
      </c>
      <c r="J34" s="191">
        <v>533.18</v>
      </c>
      <c r="K34" s="192">
        <v>5221</v>
      </c>
      <c r="L34" s="186">
        <v>22</v>
      </c>
      <c r="M34" s="192">
        <f t="shared" si="3"/>
        <v>1149</v>
      </c>
      <c r="N34" s="196">
        <v>0.13</v>
      </c>
      <c r="O34" s="192">
        <f t="shared" si="0"/>
        <v>1298</v>
      </c>
      <c r="P34" s="192">
        <f t="shared" si="1"/>
        <v>143.44</v>
      </c>
      <c r="Q34" s="207"/>
    </row>
    <row r="35" s="2" customFormat="1" ht="20.1" customHeight="1" spans="1:17">
      <c r="A35" s="159">
        <v>30</v>
      </c>
      <c r="B35" s="163" t="s">
        <v>485</v>
      </c>
      <c r="C35" s="163" t="s">
        <v>486</v>
      </c>
      <c r="D35" s="164"/>
      <c r="E35" s="162" t="s">
        <v>418</v>
      </c>
      <c r="F35" s="159">
        <v>1</v>
      </c>
      <c r="G35" s="162"/>
      <c r="H35" s="165">
        <v>41248</v>
      </c>
      <c r="I35" s="191">
        <v>6200</v>
      </c>
      <c r="J35" s="191">
        <v>533.18</v>
      </c>
      <c r="K35" s="192">
        <v>5221</v>
      </c>
      <c r="L35" s="186">
        <v>22</v>
      </c>
      <c r="M35" s="192">
        <f t="shared" si="3"/>
        <v>1149</v>
      </c>
      <c r="N35" s="196">
        <v>0.13</v>
      </c>
      <c r="O35" s="192">
        <f t="shared" si="0"/>
        <v>1298</v>
      </c>
      <c r="P35" s="192">
        <f t="shared" si="1"/>
        <v>143.44</v>
      </c>
      <c r="Q35" s="207"/>
    </row>
    <row r="36" s="2" customFormat="1" ht="20.1" customHeight="1" spans="1:17">
      <c r="A36" s="159">
        <v>31</v>
      </c>
      <c r="B36" s="163" t="s">
        <v>485</v>
      </c>
      <c r="C36" s="163" t="s">
        <v>486</v>
      </c>
      <c r="D36" s="164"/>
      <c r="E36" s="162" t="s">
        <v>418</v>
      </c>
      <c r="F36" s="159">
        <v>1</v>
      </c>
      <c r="G36" s="162"/>
      <c r="H36" s="165">
        <v>41249</v>
      </c>
      <c r="I36" s="191">
        <v>6200</v>
      </c>
      <c r="J36" s="191">
        <v>533.18</v>
      </c>
      <c r="K36" s="192">
        <v>5221</v>
      </c>
      <c r="L36" s="186">
        <v>22</v>
      </c>
      <c r="M36" s="192">
        <f t="shared" si="3"/>
        <v>1149</v>
      </c>
      <c r="N36" s="196">
        <v>0.13</v>
      </c>
      <c r="O36" s="192">
        <f t="shared" si="0"/>
        <v>1298</v>
      </c>
      <c r="P36" s="192">
        <f t="shared" si="1"/>
        <v>143.44</v>
      </c>
      <c r="Q36" s="207"/>
    </row>
    <row r="37" s="2" customFormat="1" ht="20.1" customHeight="1" spans="1:17">
      <c r="A37" s="159">
        <v>32</v>
      </c>
      <c r="B37" s="163" t="s">
        <v>485</v>
      </c>
      <c r="C37" s="163" t="s">
        <v>486</v>
      </c>
      <c r="D37" s="164"/>
      <c r="E37" s="162" t="s">
        <v>418</v>
      </c>
      <c r="F37" s="159">
        <v>1</v>
      </c>
      <c r="G37" s="162"/>
      <c r="H37" s="165">
        <v>41250</v>
      </c>
      <c r="I37" s="191">
        <v>6200</v>
      </c>
      <c r="J37" s="191">
        <v>533.18</v>
      </c>
      <c r="K37" s="192">
        <v>5221</v>
      </c>
      <c r="L37" s="186">
        <v>22</v>
      </c>
      <c r="M37" s="192">
        <f t="shared" si="3"/>
        <v>1149</v>
      </c>
      <c r="N37" s="196">
        <v>0.13</v>
      </c>
      <c r="O37" s="192">
        <f t="shared" si="0"/>
        <v>1298</v>
      </c>
      <c r="P37" s="192">
        <f t="shared" si="1"/>
        <v>143.44</v>
      </c>
      <c r="Q37" s="207"/>
    </row>
    <row r="38" s="2" customFormat="1" ht="20.1" customHeight="1" spans="1:17">
      <c r="A38" s="159">
        <v>33</v>
      </c>
      <c r="B38" s="163" t="s">
        <v>485</v>
      </c>
      <c r="C38" s="163" t="s">
        <v>486</v>
      </c>
      <c r="D38" s="164"/>
      <c r="E38" s="162" t="s">
        <v>418</v>
      </c>
      <c r="F38" s="159">
        <v>1</v>
      </c>
      <c r="G38" s="162"/>
      <c r="H38" s="165">
        <v>41251</v>
      </c>
      <c r="I38" s="191">
        <v>6200</v>
      </c>
      <c r="J38" s="191">
        <v>533.18</v>
      </c>
      <c r="K38" s="192">
        <v>5221</v>
      </c>
      <c r="L38" s="186">
        <v>22</v>
      </c>
      <c r="M38" s="192">
        <f t="shared" si="3"/>
        <v>1149</v>
      </c>
      <c r="N38" s="196">
        <v>0.13</v>
      </c>
      <c r="O38" s="192">
        <f t="shared" si="0"/>
        <v>1298</v>
      </c>
      <c r="P38" s="192">
        <f t="shared" si="1"/>
        <v>143.44</v>
      </c>
      <c r="Q38" s="207"/>
    </row>
    <row r="39" s="2" customFormat="1" ht="20.1" customHeight="1" spans="1:17">
      <c r="A39" s="159">
        <v>34</v>
      </c>
      <c r="B39" s="163" t="s">
        <v>485</v>
      </c>
      <c r="C39" s="163" t="s">
        <v>486</v>
      </c>
      <c r="D39" s="164"/>
      <c r="E39" s="162" t="s">
        <v>418</v>
      </c>
      <c r="F39" s="159">
        <v>1</v>
      </c>
      <c r="G39" s="162"/>
      <c r="H39" s="165">
        <v>41252</v>
      </c>
      <c r="I39" s="191">
        <v>6200</v>
      </c>
      <c r="J39" s="191">
        <v>533.18</v>
      </c>
      <c r="K39" s="192">
        <v>5221</v>
      </c>
      <c r="L39" s="186">
        <v>22</v>
      </c>
      <c r="M39" s="192">
        <f t="shared" si="3"/>
        <v>1149</v>
      </c>
      <c r="N39" s="196">
        <v>0.13</v>
      </c>
      <c r="O39" s="192">
        <f t="shared" si="0"/>
        <v>1298</v>
      </c>
      <c r="P39" s="192">
        <f t="shared" si="1"/>
        <v>143.44</v>
      </c>
      <c r="Q39" s="207"/>
    </row>
    <row r="40" s="2" customFormat="1" ht="20.1" customHeight="1" spans="1:17">
      <c r="A40" s="159">
        <v>35</v>
      </c>
      <c r="B40" s="163" t="s">
        <v>485</v>
      </c>
      <c r="C40" s="163" t="s">
        <v>486</v>
      </c>
      <c r="D40" s="164"/>
      <c r="E40" s="162" t="s">
        <v>418</v>
      </c>
      <c r="F40" s="159">
        <v>1</v>
      </c>
      <c r="G40" s="162"/>
      <c r="H40" s="165">
        <v>41253</v>
      </c>
      <c r="I40" s="191">
        <v>6200</v>
      </c>
      <c r="J40" s="191">
        <v>533.18</v>
      </c>
      <c r="K40" s="192">
        <v>5221</v>
      </c>
      <c r="L40" s="186">
        <v>22</v>
      </c>
      <c r="M40" s="192">
        <f t="shared" si="3"/>
        <v>1149</v>
      </c>
      <c r="N40" s="196">
        <v>0.13</v>
      </c>
      <c r="O40" s="192">
        <f t="shared" si="0"/>
        <v>1298</v>
      </c>
      <c r="P40" s="192">
        <f t="shared" si="1"/>
        <v>143.44</v>
      </c>
      <c r="Q40" s="207"/>
    </row>
    <row r="41" s="2" customFormat="1" ht="20.1" customHeight="1" spans="1:17">
      <c r="A41" s="159">
        <v>36</v>
      </c>
      <c r="B41" s="163" t="s">
        <v>485</v>
      </c>
      <c r="C41" s="163" t="s">
        <v>486</v>
      </c>
      <c r="D41" s="164"/>
      <c r="E41" s="162" t="s">
        <v>418</v>
      </c>
      <c r="F41" s="159">
        <v>1</v>
      </c>
      <c r="G41" s="162"/>
      <c r="H41" s="165">
        <v>41254</v>
      </c>
      <c r="I41" s="191">
        <v>6200</v>
      </c>
      <c r="J41" s="191">
        <v>533.18</v>
      </c>
      <c r="K41" s="192">
        <v>5221</v>
      </c>
      <c r="L41" s="186">
        <v>22</v>
      </c>
      <c r="M41" s="192">
        <f t="shared" si="3"/>
        <v>1149</v>
      </c>
      <c r="N41" s="196">
        <v>0.13</v>
      </c>
      <c r="O41" s="192">
        <f t="shared" si="0"/>
        <v>1298</v>
      </c>
      <c r="P41" s="192">
        <f t="shared" si="1"/>
        <v>143.44</v>
      </c>
      <c r="Q41" s="207"/>
    </row>
    <row r="42" s="2" customFormat="1" ht="20.1" customHeight="1" spans="1:17">
      <c r="A42" s="159">
        <v>37</v>
      </c>
      <c r="B42" s="163" t="s">
        <v>487</v>
      </c>
      <c r="C42" s="163" t="s">
        <v>488</v>
      </c>
      <c r="D42" s="164"/>
      <c r="E42" s="162" t="s">
        <v>418</v>
      </c>
      <c r="F42" s="159">
        <v>1</v>
      </c>
      <c r="G42" s="162"/>
      <c r="H42" s="165">
        <v>41255</v>
      </c>
      <c r="I42" s="191">
        <v>7900</v>
      </c>
      <c r="J42" s="191">
        <v>679.33</v>
      </c>
      <c r="K42" s="192">
        <v>7699</v>
      </c>
      <c r="L42" s="186">
        <v>53</v>
      </c>
      <c r="M42" s="192">
        <f t="shared" si="3"/>
        <v>4080</v>
      </c>
      <c r="N42" s="196">
        <v>0.13</v>
      </c>
      <c r="O42" s="192">
        <f t="shared" si="0"/>
        <v>4610</v>
      </c>
      <c r="P42" s="192">
        <f t="shared" si="1"/>
        <v>578.61</v>
      </c>
      <c r="Q42" s="207"/>
    </row>
    <row r="43" s="2" customFormat="1" ht="20.1" customHeight="1" spans="1:17">
      <c r="A43" s="159">
        <v>38</v>
      </c>
      <c r="B43" s="163" t="s">
        <v>487</v>
      </c>
      <c r="C43" s="163" t="s">
        <v>488</v>
      </c>
      <c r="D43" s="164"/>
      <c r="E43" s="162" t="s">
        <v>418</v>
      </c>
      <c r="F43" s="159">
        <v>1</v>
      </c>
      <c r="G43" s="162"/>
      <c r="H43" s="165">
        <v>41256</v>
      </c>
      <c r="I43" s="191">
        <v>8100</v>
      </c>
      <c r="J43" s="191">
        <v>696.53</v>
      </c>
      <c r="K43" s="192">
        <v>7699</v>
      </c>
      <c r="L43" s="186">
        <v>53</v>
      </c>
      <c r="M43" s="192">
        <f t="shared" si="3"/>
        <v>4080</v>
      </c>
      <c r="N43" s="196">
        <v>0.13</v>
      </c>
      <c r="O43" s="192">
        <f t="shared" si="0"/>
        <v>4610</v>
      </c>
      <c r="P43" s="192">
        <f t="shared" si="1"/>
        <v>561.85</v>
      </c>
      <c r="Q43" s="207"/>
    </row>
    <row r="44" s="2" customFormat="1" ht="20.1" customHeight="1" spans="1:17">
      <c r="A44" s="159">
        <v>39</v>
      </c>
      <c r="B44" s="163" t="s">
        <v>487</v>
      </c>
      <c r="C44" s="163" t="s">
        <v>488</v>
      </c>
      <c r="D44" s="164"/>
      <c r="E44" s="162" t="s">
        <v>418</v>
      </c>
      <c r="F44" s="159">
        <v>1</v>
      </c>
      <c r="G44" s="162"/>
      <c r="H44" s="165">
        <v>41257</v>
      </c>
      <c r="I44" s="191">
        <v>8100</v>
      </c>
      <c r="J44" s="191">
        <v>696.53</v>
      </c>
      <c r="K44" s="192">
        <v>7699</v>
      </c>
      <c r="L44" s="186">
        <v>53</v>
      </c>
      <c r="M44" s="192">
        <f t="shared" si="3"/>
        <v>4080</v>
      </c>
      <c r="N44" s="196">
        <v>0.13</v>
      </c>
      <c r="O44" s="192">
        <f t="shared" si="0"/>
        <v>4610</v>
      </c>
      <c r="P44" s="192">
        <f t="shared" si="1"/>
        <v>561.85</v>
      </c>
      <c r="Q44" s="207"/>
    </row>
    <row r="45" s="2" customFormat="1" ht="20.1" customHeight="1" spans="1:17">
      <c r="A45" s="159">
        <v>40</v>
      </c>
      <c r="B45" s="163" t="s">
        <v>489</v>
      </c>
      <c r="C45" s="163" t="s">
        <v>490</v>
      </c>
      <c r="D45" s="164"/>
      <c r="E45" s="162" t="s">
        <v>418</v>
      </c>
      <c r="F45" s="159">
        <v>1</v>
      </c>
      <c r="G45" s="162"/>
      <c r="H45" s="165">
        <v>41258</v>
      </c>
      <c r="I45" s="191">
        <v>18600</v>
      </c>
      <c r="J45" s="191">
        <v>930</v>
      </c>
      <c r="K45" s="192">
        <v>15929</v>
      </c>
      <c r="L45" s="186">
        <v>16</v>
      </c>
      <c r="M45" s="192">
        <f t="shared" si="3"/>
        <v>2549</v>
      </c>
      <c r="N45" s="196">
        <v>0.13</v>
      </c>
      <c r="O45" s="192">
        <f t="shared" si="0"/>
        <v>2880</v>
      </c>
      <c r="P45" s="192">
        <f t="shared" si="1"/>
        <v>209.68</v>
      </c>
      <c r="Q45" s="207"/>
    </row>
    <row r="46" s="149" customFormat="1" ht="20.1" customHeight="1" spans="1:17">
      <c r="A46" s="159">
        <v>41</v>
      </c>
      <c r="B46" s="163" t="s">
        <v>491</v>
      </c>
      <c r="C46" s="163" t="s">
        <v>492</v>
      </c>
      <c r="D46" s="164"/>
      <c r="E46" s="162" t="s">
        <v>418</v>
      </c>
      <c r="F46" s="159">
        <v>1</v>
      </c>
      <c r="G46" s="173"/>
      <c r="H46" s="165">
        <v>41259</v>
      </c>
      <c r="I46" s="191">
        <v>14100</v>
      </c>
      <c r="J46" s="191">
        <v>705</v>
      </c>
      <c r="K46" s="192">
        <v>485</v>
      </c>
      <c r="L46" s="186"/>
      <c r="M46" s="192">
        <f>K46</f>
        <v>485</v>
      </c>
      <c r="N46" s="196">
        <v>0.13</v>
      </c>
      <c r="O46" s="192">
        <f t="shared" si="0"/>
        <v>548</v>
      </c>
      <c r="P46" s="192">
        <f t="shared" si="1"/>
        <v>-22.27</v>
      </c>
      <c r="Q46" s="207" t="s">
        <v>493</v>
      </c>
    </row>
    <row r="47" s="149" customFormat="1" ht="20.1" customHeight="1" spans="1:17">
      <c r="A47" s="159">
        <v>42</v>
      </c>
      <c r="B47" s="163" t="s">
        <v>491</v>
      </c>
      <c r="C47" s="163" t="s">
        <v>492</v>
      </c>
      <c r="D47" s="164"/>
      <c r="E47" s="162" t="s">
        <v>418</v>
      </c>
      <c r="F47" s="159">
        <v>1</v>
      </c>
      <c r="G47" s="162"/>
      <c r="H47" s="165">
        <v>41260</v>
      </c>
      <c r="I47" s="191">
        <v>13900</v>
      </c>
      <c r="J47" s="191">
        <v>695</v>
      </c>
      <c r="K47" s="192">
        <v>485</v>
      </c>
      <c r="L47" s="186"/>
      <c r="M47" s="192">
        <f>K47</f>
        <v>485</v>
      </c>
      <c r="N47" s="196">
        <v>0.13</v>
      </c>
      <c r="O47" s="192">
        <f t="shared" si="0"/>
        <v>548</v>
      </c>
      <c r="P47" s="192">
        <f t="shared" si="1"/>
        <v>-21.15</v>
      </c>
      <c r="Q47" s="207" t="s">
        <v>493</v>
      </c>
    </row>
    <row r="48" s="151" customFormat="1" ht="20.1" customHeight="1" spans="1:17">
      <c r="A48" s="159">
        <v>43</v>
      </c>
      <c r="B48" s="163" t="s">
        <v>494</v>
      </c>
      <c r="C48" s="163" t="s">
        <v>495</v>
      </c>
      <c r="D48" s="164" t="s">
        <v>453</v>
      </c>
      <c r="E48" s="162" t="s">
        <v>418</v>
      </c>
      <c r="F48" s="159">
        <v>1</v>
      </c>
      <c r="G48" s="162"/>
      <c r="H48" s="165">
        <v>41261</v>
      </c>
      <c r="I48" s="191">
        <v>811000</v>
      </c>
      <c r="J48" s="191">
        <v>40550</v>
      </c>
      <c r="K48" s="192">
        <v>959830</v>
      </c>
      <c r="L48" s="186">
        <v>22</v>
      </c>
      <c r="M48" s="192">
        <f>ROUND(K48*L48/100,0)</f>
        <v>211163</v>
      </c>
      <c r="N48" s="196">
        <v>0.13</v>
      </c>
      <c r="O48" s="192">
        <f t="shared" si="0"/>
        <v>238614</v>
      </c>
      <c r="P48" s="192">
        <f t="shared" si="1"/>
        <v>488.44</v>
      </c>
      <c r="Q48" s="207"/>
    </row>
    <row r="49" s="2" customFormat="1" ht="20.1" customHeight="1" spans="1:17">
      <c r="A49" s="159">
        <v>44</v>
      </c>
      <c r="B49" s="163" t="s">
        <v>420</v>
      </c>
      <c r="C49" s="163" t="s">
        <v>496</v>
      </c>
      <c r="D49" s="164"/>
      <c r="E49" s="162" t="s">
        <v>418</v>
      </c>
      <c r="F49" s="159">
        <v>1</v>
      </c>
      <c r="G49" s="162"/>
      <c r="H49" s="165">
        <v>41262</v>
      </c>
      <c r="I49" s="191">
        <v>90200</v>
      </c>
      <c r="J49" s="191">
        <v>4510</v>
      </c>
      <c r="K49" s="192">
        <v>299115</v>
      </c>
      <c r="L49" s="186">
        <v>9</v>
      </c>
      <c r="M49" s="192">
        <f>ROUND(K49*L49/100,0)</f>
        <v>26920</v>
      </c>
      <c r="N49" s="196">
        <v>0.13</v>
      </c>
      <c r="O49" s="192">
        <f t="shared" si="0"/>
        <v>30420</v>
      </c>
      <c r="P49" s="192">
        <f t="shared" si="1"/>
        <v>574.5</v>
      </c>
      <c r="Q49" s="207" t="s">
        <v>422</v>
      </c>
    </row>
    <row r="50" s="2" customFormat="1" ht="20.1" customHeight="1" spans="1:17">
      <c r="A50" s="159">
        <v>45</v>
      </c>
      <c r="B50" s="163" t="s">
        <v>479</v>
      </c>
      <c r="C50" s="163" t="s">
        <v>497</v>
      </c>
      <c r="D50" s="164" t="s">
        <v>453</v>
      </c>
      <c r="E50" s="162" t="s">
        <v>418</v>
      </c>
      <c r="F50" s="159">
        <v>1</v>
      </c>
      <c r="G50" s="162"/>
      <c r="H50" s="165">
        <v>41263</v>
      </c>
      <c r="I50" s="191">
        <v>5072000</v>
      </c>
      <c r="J50" s="191">
        <v>436115.19</v>
      </c>
      <c r="K50" s="192">
        <v>3685062</v>
      </c>
      <c r="L50" s="186">
        <v>22</v>
      </c>
      <c r="M50" s="192">
        <f>ROUND(K50*L50/100,0)</f>
        <v>810714</v>
      </c>
      <c r="N50" s="196">
        <v>0.13</v>
      </c>
      <c r="O50" s="192">
        <f t="shared" si="0"/>
        <v>916107</v>
      </c>
      <c r="P50" s="192">
        <f t="shared" si="1"/>
        <v>110.06</v>
      </c>
      <c r="Q50" s="207"/>
    </row>
    <row r="51" s="2" customFormat="1" ht="20.1" customHeight="1" spans="1:17">
      <c r="A51" s="159">
        <v>46</v>
      </c>
      <c r="B51" s="174" t="s">
        <v>498</v>
      </c>
      <c r="C51" s="174" t="s">
        <v>499</v>
      </c>
      <c r="D51" s="164"/>
      <c r="E51" s="162" t="s">
        <v>418</v>
      </c>
      <c r="F51" s="159">
        <v>1</v>
      </c>
      <c r="G51" s="162"/>
      <c r="H51" s="165">
        <v>41640</v>
      </c>
      <c r="I51" s="191">
        <v>7435.9</v>
      </c>
      <c r="J51" s="191">
        <v>1843.39</v>
      </c>
      <c r="K51" s="192">
        <v>7522</v>
      </c>
      <c r="L51" s="186">
        <v>24</v>
      </c>
      <c r="M51" s="192">
        <f>ROUND(K51*L51/100,0)</f>
        <v>1805</v>
      </c>
      <c r="N51" s="196">
        <v>0.13</v>
      </c>
      <c r="O51" s="192">
        <f t="shared" si="0"/>
        <v>2040</v>
      </c>
      <c r="P51" s="192">
        <f t="shared" si="1"/>
        <v>10.67</v>
      </c>
      <c r="Q51" s="207"/>
    </row>
    <row r="52" s="2" customFormat="1" ht="20.1" customHeight="1" spans="1:17">
      <c r="A52" s="159">
        <v>47</v>
      </c>
      <c r="B52" s="175" t="s">
        <v>500</v>
      </c>
      <c r="C52" s="175" t="s">
        <v>501</v>
      </c>
      <c r="D52" s="164" t="s">
        <v>453</v>
      </c>
      <c r="E52" s="162" t="s">
        <v>418</v>
      </c>
      <c r="F52" s="159">
        <v>1</v>
      </c>
      <c r="G52" s="162"/>
      <c r="H52" s="165">
        <v>43739</v>
      </c>
      <c r="I52" s="191">
        <v>1012389.38</v>
      </c>
      <c r="J52" s="191">
        <v>711836.18</v>
      </c>
      <c r="K52" s="192">
        <v>769578</v>
      </c>
      <c r="L52" s="186">
        <v>44</v>
      </c>
      <c r="M52" s="192">
        <f>ROUND(K52*L52/100,0)</f>
        <v>338614</v>
      </c>
      <c r="N52" s="196">
        <v>0.13</v>
      </c>
      <c r="O52" s="192">
        <f t="shared" si="0"/>
        <v>382634</v>
      </c>
      <c r="P52" s="192">
        <f t="shared" si="1"/>
        <v>-46.25</v>
      </c>
      <c r="Q52" s="207"/>
    </row>
    <row r="53" s="2" customFormat="1" ht="20.1" customHeight="1" spans="1:17">
      <c r="A53" s="176" t="s">
        <v>222</v>
      </c>
      <c r="B53" s="177"/>
      <c r="C53" s="178"/>
      <c r="D53" s="178"/>
      <c r="E53" s="178"/>
      <c r="F53" s="179"/>
      <c r="G53" s="180"/>
      <c r="H53" s="180"/>
      <c r="I53" s="197">
        <f>SUM(I6:I52)</f>
        <v>21418787.42</v>
      </c>
      <c r="J53" s="197">
        <f>SUM(J6:J52)</f>
        <v>2093174.83</v>
      </c>
      <c r="K53" s="197">
        <f>SUM(K6:K52)</f>
        <v>14693624</v>
      </c>
      <c r="L53" s="198"/>
      <c r="M53" s="197">
        <f>SUM(M6:M52)</f>
        <v>2445802</v>
      </c>
      <c r="N53" s="199"/>
      <c r="O53" s="197">
        <f>SUM(O6:O52)</f>
        <v>2710489</v>
      </c>
      <c r="P53" s="192">
        <f t="shared" si="1"/>
        <v>29.49</v>
      </c>
      <c r="Q53" s="210"/>
    </row>
    <row r="54" s="2" customFormat="1" customHeight="1" spans="1:14">
      <c r="A54" s="181" t="str">
        <f>管道沟槽!A26</f>
        <v>被评估单位填表人：</v>
      </c>
      <c r="F54" s="181"/>
      <c r="I54" s="19"/>
      <c r="L54" s="200"/>
      <c r="N54" s="3"/>
    </row>
    <row r="55" s="2" customFormat="1" customHeight="1" spans="1:14">
      <c r="A55" s="181" t="str">
        <f>CONCATENATE(封面!B6,封面!D6,封面!E6,封面!F6,封面!G6,封面!H6,封面!I6)</f>
        <v>填表日期：2023年9月1日</v>
      </c>
      <c r="F55" s="181"/>
      <c r="L55" s="200"/>
      <c r="N55" s="3"/>
    </row>
    <row r="62" customHeight="1" spans="12:16">
      <c r="L62" s="201"/>
      <c r="M62" s="202"/>
      <c r="N62" s="203"/>
      <c r="O62" s="202"/>
      <c r="P62" s="202"/>
    </row>
    <row r="63" customHeight="1" spans="13:15">
      <c r="M63" s="204"/>
      <c r="N63" s="205"/>
      <c r="O63" s="204"/>
    </row>
  </sheetData>
  <autoFilter ref="A5:Q55">
    <extLst/>
  </autoFilter>
  <mergeCells count="17">
    <mergeCell ref="A1:Q1"/>
    <mergeCell ref="A2:Q2"/>
    <mergeCell ref="I4:J4"/>
    <mergeCell ref="K4:M4"/>
    <mergeCell ref="A53:B53"/>
    <mergeCell ref="A4:A5"/>
    <mergeCell ref="B4:B5"/>
    <mergeCell ref="C4:C5"/>
    <mergeCell ref="D4:D5"/>
    <mergeCell ref="E4:E5"/>
    <mergeCell ref="F4:F5"/>
    <mergeCell ref="G4:G5"/>
    <mergeCell ref="H4:H5"/>
    <mergeCell ref="N4:N5"/>
    <mergeCell ref="O4:O5"/>
    <mergeCell ref="P4:P5"/>
    <mergeCell ref="Q4:Q5"/>
  </mergeCells>
  <printOptions horizontalCentered="1"/>
  <pageMargins left="0.62992125984252" right="0.62992125984252" top="0.708661417322835" bottom="0.590551181102362" header="1.02362204724409" footer="0.511811023622047"/>
  <pageSetup paperSize="9" scale="61" fitToHeight="0" orientation="landscape" horizontalDpi="300" verticalDpi="300"/>
  <headerFooter scaleWithDoc="0">
    <oddFooter>&amp;C&amp;"宋体,常规"&amp;10第 &amp;P 页，共 &amp;N 页&amp;R&amp;"宋体,常规"&amp;10评估机构：中环松德（北京）资产评估有限公司</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0"/>
    <pageSetUpPr fitToPage="1"/>
  </sheetPr>
  <dimension ref="A1:H32"/>
  <sheetViews>
    <sheetView view="pageBreakPreview" zoomScaleNormal="85" workbookViewId="0">
      <selection activeCell="L45" sqref="L45"/>
    </sheetView>
  </sheetViews>
  <sheetFormatPr defaultColWidth="9" defaultRowHeight="15.75" customHeight="1" outlineLevelCol="7"/>
  <cols>
    <col min="1" max="1" width="7.625" style="4" customWidth="1"/>
    <col min="2" max="2" width="13.875" style="4" customWidth="1"/>
    <col min="3" max="3" width="6.875" style="4" customWidth="1"/>
    <col min="4" max="4" width="7.5" style="4" customWidth="1"/>
    <col min="5" max="8" width="21.625" style="4" customWidth="1"/>
    <col min="9" max="16384" width="9" style="4"/>
  </cols>
  <sheetData>
    <row r="1" s="1" customFormat="1" ht="24.95" customHeight="1" spans="1:8">
      <c r="A1" s="5" t="s">
        <v>157</v>
      </c>
      <c r="B1" s="5"/>
      <c r="C1" s="5"/>
      <c r="D1" s="5"/>
      <c r="E1" s="5"/>
      <c r="F1" s="5"/>
      <c r="G1" s="5"/>
      <c r="H1" s="5"/>
    </row>
    <row r="2" s="2" customFormat="1" ht="20.1" customHeight="1" spans="1:8">
      <c r="A2" s="6" t="str">
        <f>CONCATENATE(封面!B5,封面!D5,封面!E5,封面!F5,封面!G5,封面!H5,封面!I5)</f>
        <v>评估基准日：2023年7月31日</v>
      </c>
      <c r="B2" s="6"/>
      <c r="C2" s="6"/>
      <c r="D2" s="6"/>
      <c r="E2" s="6"/>
      <c r="F2" s="6"/>
      <c r="G2" s="6"/>
      <c r="H2" s="6"/>
    </row>
    <row r="3" s="2" customFormat="1" ht="20.1" customHeight="1" spans="1:8">
      <c r="A3" s="375" t="str">
        <f>封面!B4&amp;封面!D4</f>
        <v>被评估单位：北京北一中型数控机床有限责任公司</v>
      </c>
      <c r="H3" s="376" t="s">
        <v>19</v>
      </c>
    </row>
    <row r="4" s="3" customFormat="1" ht="20.1" customHeight="1" spans="1:8">
      <c r="A4" s="377" t="s">
        <v>158</v>
      </c>
      <c r="B4" s="378" t="s">
        <v>145</v>
      </c>
      <c r="C4" s="379"/>
      <c r="D4" s="380"/>
      <c r="E4" s="377" t="s">
        <v>109</v>
      </c>
      <c r="F4" s="377" t="s">
        <v>110</v>
      </c>
      <c r="G4" s="377" t="s">
        <v>146</v>
      </c>
      <c r="H4" s="377" t="s">
        <v>159</v>
      </c>
    </row>
    <row r="5" s="2" customFormat="1" ht="20.1" customHeight="1" spans="1:8">
      <c r="A5" s="51" t="s">
        <v>160</v>
      </c>
      <c r="B5" s="381" t="s">
        <v>161</v>
      </c>
      <c r="C5" s="382" t="s">
        <v>162</v>
      </c>
      <c r="D5" s="383" t="s">
        <v>163</v>
      </c>
      <c r="E5" s="280">
        <f>SUM(现金!F21,银行存款!G22,其他货币资金!G23)</f>
        <v>0</v>
      </c>
      <c r="F5" s="280">
        <f>SUM(现金!G21,银行存款!H22,其他货币资金!H23)</f>
        <v>0</v>
      </c>
      <c r="G5" s="13">
        <f>F5-E5</f>
        <v>0</v>
      </c>
      <c r="H5" s="13" t="str">
        <f>IF(E5=0,"",G5/E5*100)</f>
        <v/>
      </c>
    </row>
    <row r="6" s="2" customFormat="1" ht="20.1" customHeight="1" spans="1:8">
      <c r="A6" s="51" t="s">
        <v>164</v>
      </c>
      <c r="B6" s="384" t="s">
        <v>30</v>
      </c>
      <c r="C6" s="385"/>
      <c r="D6" s="386"/>
      <c r="E6" s="280">
        <f>交易性金融资产汇总!C22</f>
        <v>0</v>
      </c>
      <c r="F6" s="280">
        <f>交易性金融资产汇总!D22</f>
        <v>0</v>
      </c>
      <c r="G6" s="13">
        <f t="shared" ref="G6:G17" si="0">F6-E6</f>
        <v>0</v>
      </c>
      <c r="H6" s="13" t="str">
        <f t="shared" ref="H6:H18" si="1">IF(E6=0,"",G6/E6*100)</f>
        <v/>
      </c>
    </row>
    <row r="7" s="2" customFormat="1" ht="20.1" customHeight="1" spans="1:8">
      <c r="A7" s="51" t="s">
        <v>165</v>
      </c>
      <c r="B7" s="384" t="s">
        <v>32</v>
      </c>
      <c r="C7" s="385"/>
      <c r="D7" s="386"/>
      <c r="E7" s="280">
        <f>衍生金融资产!F24</f>
        <v>0</v>
      </c>
      <c r="F7" s="280">
        <f>衍生金融资产!G24</f>
        <v>0</v>
      </c>
      <c r="G7" s="13">
        <f t="shared" si="0"/>
        <v>0</v>
      </c>
      <c r="H7" s="13" t="str">
        <f t="shared" si="1"/>
        <v/>
      </c>
    </row>
    <row r="8" s="2" customFormat="1" ht="20.1" customHeight="1" spans="1:8">
      <c r="A8" s="51" t="s">
        <v>166</v>
      </c>
      <c r="B8" s="384" t="s">
        <v>34</v>
      </c>
      <c r="C8" s="385"/>
      <c r="D8" s="386"/>
      <c r="E8" s="280">
        <f>应收票据!F22</f>
        <v>0</v>
      </c>
      <c r="F8" s="280">
        <f>应收票据!G22</f>
        <v>0</v>
      </c>
      <c r="G8" s="47">
        <f t="shared" si="0"/>
        <v>0</v>
      </c>
      <c r="H8" s="13" t="str">
        <f t="shared" si="1"/>
        <v/>
      </c>
    </row>
    <row r="9" s="2" customFormat="1" ht="20.1" customHeight="1" spans="1:8">
      <c r="A9" s="51" t="s">
        <v>167</v>
      </c>
      <c r="B9" s="384" t="s">
        <v>36</v>
      </c>
      <c r="C9" s="385"/>
      <c r="D9" s="386"/>
      <c r="E9" s="280">
        <f>应收账款!F21</f>
        <v>0</v>
      </c>
      <c r="F9" s="280">
        <f>应收账款!G21</f>
        <v>0</v>
      </c>
      <c r="G9" s="13">
        <f t="shared" si="0"/>
        <v>0</v>
      </c>
      <c r="H9" s="13" t="str">
        <f t="shared" si="1"/>
        <v/>
      </c>
    </row>
    <row r="10" s="2" customFormat="1" ht="20.1" customHeight="1" spans="1:8">
      <c r="A10" s="51" t="s">
        <v>168</v>
      </c>
      <c r="B10" s="384" t="s">
        <v>38</v>
      </c>
      <c r="C10" s="385"/>
      <c r="D10" s="386"/>
      <c r="E10" s="280">
        <f>应收款项融资!F17</f>
        <v>0</v>
      </c>
      <c r="F10" s="280">
        <f>应收款项融资!G17</f>
        <v>0</v>
      </c>
      <c r="G10" s="13">
        <f t="shared" si="0"/>
        <v>0</v>
      </c>
      <c r="H10" s="13" t="str">
        <f t="shared" si="1"/>
        <v/>
      </c>
    </row>
    <row r="11" s="2" customFormat="1" ht="20.1" customHeight="1" spans="1:8">
      <c r="A11" s="51" t="s">
        <v>169</v>
      </c>
      <c r="B11" s="384" t="s">
        <v>40</v>
      </c>
      <c r="C11" s="385"/>
      <c r="D11" s="386"/>
      <c r="E11" s="280">
        <f>预付账款!F22</f>
        <v>0</v>
      </c>
      <c r="F11" s="280">
        <f>预付账款!G22</f>
        <v>0</v>
      </c>
      <c r="G11" s="13">
        <f t="shared" si="0"/>
        <v>0</v>
      </c>
      <c r="H11" s="13" t="str">
        <f t="shared" si="1"/>
        <v/>
      </c>
    </row>
    <row r="12" s="2" customFormat="1" ht="20.1" customHeight="1" spans="1:8">
      <c r="A12" s="51" t="s">
        <v>170</v>
      </c>
      <c r="B12" s="384" t="s">
        <v>42</v>
      </c>
      <c r="C12" s="385"/>
      <c r="D12" s="386"/>
      <c r="E12" s="280">
        <f>其他应收款!F26</f>
        <v>0</v>
      </c>
      <c r="F12" s="280">
        <f>其他应收款!G26</f>
        <v>0</v>
      </c>
      <c r="G12" s="13">
        <f t="shared" si="0"/>
        <v>0</v>
      </c>
      <c r="H12" s="13" t="str">
        <f t="shared" si="1"/>
        <v/>
      </c>
    </row>
    <row r="13" s="2" customFormat="1" ht="20.1" customHeight="1" spans="1:8">
      <c r="A13" s="51" t="s">
        <v>171</v>
      </c>
      <c r="B13" s="384" t="s">
        <v>44</v>
      </c>
      <c r="C13" s="385"/>
      <c r="D13" s="386"/>
      <c r="E13" s="280">
        <f>存货汇总!C22</f>
        <v>0</v>
      </c>
      <c r="F13" s="280">
        <f>存货汇总!D22</f>
        <v>0</v>
      </c>
      <c r="G13" s="13">
        <f t="shared" si="0"/>
        <v>0</v>
      </c>
      <c r="H13" s="13" t="str">
        <f t="shared" si="1"/>
        <v/>
      </c>
    </row>
    <row r="14" s="2" customFormat="1" ht="20.1" customHeight="1" spans="1:8">
      <c r="A14" s="51" t="s">
        <v>172</v>
      </c>
      <c r="B14" s="384" t="s">
        <v>46</v>
      </c>
      <c r="C14" s="385"/>
      <c r="D14" s="386"/>
      <c r="E14" s="280">
        <f>合同资产!F17</f>
        <v>0</v>
      </c>
      <c r="F14" s="280">
        <f>合同资产!G17</f>
        <v>0</v>
      </c>
      <c r="G14" s="13">
        <f t="shared" si="0"/>
        <v>0</v>
      </c>
      <c r="H14" s="13" t="str">
        <f t="shared" si="1"/>
        <v/>
      </c>
    </row>
    <row r="15" s="2" customFormat="1" ht="20.1" customHeight="1" spans="1:8">
      <c r="A15" s="51" t="s">
        <v>173</v>
      </c>
      <c r="B15" s="384" t="s">
        <v>48</v>
      </c>
      <c r="C15" s="385"/>
      <c r="D15" s="386"/>
      <c r="E15" s="280">
        <f>持有待售资产!E17</f>
        <v>0</v>
      </c>
      <c r="F15" s="280">
        <f>持有待售资产!F17</f>
        <v>0</v>
      </c>
      <c r="G15" s="13">
        <f t="shared" si="0"/>
        <v>0</v>
      </c>
      <c r="H15" s="13" t="str">
        <f t="shared" si="1"/>
        <v/>
      </c>
    </row>
    <row r="16" s="2" customFormat="1" ht="20.1" customHeight="1" spans="1:8">
      <c r="A16" s="51" t="s">
        <v>174</v>
      </c>
      <c r="B16" s="384" t="s">
        <v>51</v>
      </c>
      <c r="C16" s="385"/>
      <c r="D16" s="386"/>
      <c r="E16" s="280">
        <f>一年到期非流动资产!E21</f>
        <v>0</v>
      </c>
      <c r="F16" s="280">
        <f>一年到期非流动资产!F21</f>
        <v>0</v>
      </c>
      <c r="G16" s="13">
        <f t="shared" si="0"/>
        <v>0</v>
      </c>
      <c r="H16" s="15" t="str">
        <f t="shared" si="1"/>
        <v/>
      </c>
    </row>
    <row r="17" s="2" customFormat="1" ht="20.1" customHeight="1" spans="1:8">
      <c r="A17" s="51" t="s">
        <v>175</v>
      </c>
      <c r="B17" s="384" t="s">
        <v>53</v>
      </c>
      <c r="C17" s="385"/>
      <c r="D17" s="386"/>
      <c r="E17" s="280">
        <f>其他流动资产!E21</f>
        <v>0</v>
      </c>
      <c r="F17" s="280">
        <f>其他流动资产!F21</f>
        <v>0</v>
      </c>
      <c r="G17" s="13">
        <f t="shared" si="0"/>
        <v>0</v>
      </c>
      <c r="H17" s="13" t="str">
        <f t="shared" si="1"/>
        <v/>
      </c>
    </row>
    <row r="18" s="2" customFormat="1" ht="20.1" customHeight="1" spans="1:8">
      <c r="A18" s="50"/>
      <c r="B18" s="381"/>
      <c r="C18" s="382"/>
      <c r="D18" s="383"/>
      <c r="E18" s="280"/>
      <c r="F18" s="280"/>
      <c r="G18" s="13"/>
      <c r="H18" s="13" t="str">
        <f t="shared" si="1"/>
        <v/>
      </c>
    </row>
    <row r="19" s="2" customFormat="1" ht="20.1" customHeight="1" spans="1:8">
      <c r="A19" s="14"/>
      <c r="B19" s="381"/>
      <c r="C19" s="382"/>
      <c r="D19" s="383"/>
      <c r="E19" s="280"/>
      <c r="F19" s="280"/>
      <c r="G19" s="13"/>
      <c r="H19" s="13"/>
    </row>
    <row r="20" s="2" customFormat="1" ht="20.1" customHeight="1" spans="1:8">
      <c r="A20" s="10">
        <v>3</v>
      </c>
      <c r="B20" s="381" t="s">
        <v>55</v>
      </c>
      <c r="C20" s="382"/>
      <c r="D20" s="383"/>
      <c r="E20" s="15">
        <f>SUM(E5:E19)</f>
        <v>0</v>
      </c>
      <c r="F20" s="13">
        <f>SUM(F5:F19)</f>
        <v>0</v>
      </c>
      <c r="G20" s="13">
        <f>SUM(G5:G19)</f>
        <v>0</v>
      </c>
      <c r="H20" s="13" t="str">
        <f>IF(E20=0,"",G20/E20*100)</f>
        <v/>
      </c>
    </row>
    <row r="21" s="2" customFormat="1" ht="20.1" customHeight="1" spans="1:6">
      <c r="A21" s="19" t="str">
        <f>封面!B7&amp;封面!E7</f>
        <v>被评估单位填表人：</v>
      </c>
      <c r="F21" s="8"/>
    </row>
    <row r="22" s="2" customFormat="1" ht="20.1" customHeight="1" spans="1:1">
      <c r="A22" s="18" t="str">
        <f>CONCATENATE(封面!B6,封面!D6,封面!E6,封面!F6,封面!G6,封面!H6,封面!I6)</f>
        <v>填表日期：2023年9月1日</v>
      </c>
    </row>
    <row r="23" ht="20.1" customHeight="1"/>
    <row r="24" ht="20.1" customHeight="1"/>
    <row r="25" ht="20.1" customHeight="1"/>
    <row r="26" ht="20.1" customHeight="1"/>
    <row r="27" ht="20.1" customHeight="1"/>
    <row r="28" ht="20.1" customHeight="1"/>
    <row r="29" ht="20.1" customHeight="1"/>
    <row r="30" ht="20.1" customHeight="1"/>
    <row r="31" ht="20.1" customHeight="1"/>
    <row r="32" ht="20.1" customHeight="1"/>
  </sheetData>
  <mergeCells count="18">
    <mergeCell ref="A1:H1"/>
    <mergeCell ref="A2:H2"/>
    <mergeCell ref="B4:D4"/>
    <mergeCell ref="B6:D6"/>
    <mergeCell ref="B7:D7"/>
    <mergeCell ref="B8:D8"/>
    <mergeCell ref="B9:D9"/>
    <mergeCell ref="B10:D10"/>
    <mergeCell ref="B11:D11"/>
    <mergeCell ref="B12:D12"/>
    <mergeCell ref="B13:D13"/>
    <mergeCell ref="B14:D14"/>
    <mergeCell ref="B15:D15"/>
    <mergeCell ref="B16:D16"/>
    <mergeCell ref="B17:D17"/>
    <mergeCell ref="B18:D18"/>
    <mergeCell ref="B19:D19"/>
    <mergeCell ref="B20:D20"/>
  </mergeCells>
  <hyperlinks>
    <hyperlink ref="B6" location="短期投资汇总!A1" display="交易性金融资产"/>
    <hyperlink ref="B5" location="现金!A1" display="货币资金（现金"/>
    <hyperlink ref="C5" location="银行存款!A1" display="存款"/>
    <hyperlink ref="D5" location="其他货币资金!A1" display="他币）"/>
    <hyperlink ref="B6:D6" location="交易性金融资产汇总!B1" display="交易性金融资产"/>
    <hyperlink ref="B7" location="流动汇总!B8" display="衍生金融资产"/>
    <hyperlink ref="B8" location="流动汇总!B9" display="应收票据"/>
    <hyperlink ref="B11" location="流动汇总!B12" display="预付款项"/>
    <hyperlink ref="B10" location="流动汇总!B11" display="应收款项融资"/>
    <hyperlink ref="B9" location="流动汇总!B10" display="应收账款"/>
    <hyperlink ref="B12" location="流动汇总!B13" display="其他应收款"/>
    <hyperlink ref="B13" location="流动汇总!B14" display="存货"/>
    <hyperlink ref="B15" location="流动汇总!B15" display="持有待售资产"/>
    <hyperlink ref="B16" location="流动汇总!B16" display="一年内到期的非流动资产"/>
    <hyperlink ref="B7:D7" location="衍生金融资产!B8" display="衍生金融资产"/>
    <hyperlink ref="B8:D8" location="应收票据!B9" display="应收票据"/>
    <hyperlink ref="B9:D9" location="应收账款!B10" display="应收账款"/>
    <hyperlink ref="B10:D10" location="应收款项融资!B11" display="应收款项融资"/>
    <hyperlink ref="B11:D11" location="预付账款!B12" display="预付款项"/>
    <hyperlink ref="B12:D12" location="其他应收款!B13" display="其他应收款"/>
    <hyperlink ref="B13:D13" location="存货汇总!B14" display="存货"/>
    <hyperlink ref="B14:D14" location="合同资产!A1" display="合同资产"/>
    <hyperlink ref="B15:D15" location="持有待售资产!B15" display="持有待售资产"/>
    <hyperlink ref="B16:D16" location="一年到期非流动资产!B16" display="一年内到期的非流动资产"/>
    <hyperlink ref="B17:D17" location="其他流动资产!A1" display="其他流动资产"/>
  </hyperlinks>
  <printOptions horizontalCentered="1"/>
  <pageMargins left="0.62992125984252" right="0.62992125984252" top="0.708661417322835" bottom="0.590551181102362" header="1.02362204724409" footer="0.511811023622047"/>
  <pageSetup paperSize="9" fitToHeight="0" orientation="landscape" horizontalDpi="300" verticalDpi="300"/>
  <headerFooter scaleWithDoc="0">
    <oddFooter>&amp;C&amp;"宋体,常规"&amp;10第 &amp;P 页，共 &amp;N 页&amp;R&amp;"宋体,常规"&amp;10评估机构：中环松德（北京）资产评估有限公司</oddFooter>
  </headerFooter>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D8:I24"/>
  <sheetViews>
    <sheetView topLeftCell="A7" workbookViewId="0">
      <selection activeCell="H31" sqref="H31"/>
    </sheetView>
  </sheetViews>
  <sheetFormatPr defaultColWidth="8.66666666666667" defaultRowHeight="15.5"/>
  <cols>
    <col min="5" max="5" width="6.91666666666667" customWidth="1"/>
    <col min="6" max="6" width="15.25" customWidth="1"/>
    <col min="7" max="7" width="8.91666666666667"/>
    <col min="8" max="8" width="60.4166666666667" customWidth="1"/>
  </cols>
  <sheetData>
    <row r="8" spans="4:5">
      <c r="D8" s="136" t="s">
        <v>502</v>
      </c>
      <c r="E8" s="137"/>
    </row>
    <row r="10" spans="5:9">
      <c r="E10" s="138" t="s">
        <v>21</v>
      </c>
      <c r="F10" s="138" t="s">
        <v>503</v>
      </c>
      <c r="G10" s="139" t="s">
        <v>504</v>
      </c>
      <c r="H10" s="140" t="s">
        <v>505</v>
      </c>
      <c r="I10" s="148"/>
    </row>
    <row r="11" spans="5:9">
      <c r="E11" s="141">
        <v>1</v>
      </c>
      <c r="F11" s="138" t="s">
        <v>506</v>
      </c>
      <c r="G11" s="141">
        <v>25</v>
      </c>
      <c r="H11" s="139" t="s">
        <v>507</v>
      </c>
      <c r="I11" s="141">
        <v>5</v>
      </c>
    </row>
    <row r="12" spans="5:9">
      <c r="E12" s="141">
        <v>2</v>
      </c>
      <c r="F12" s="142" t="s">
        <v>508</v>
      </c>
      <c r="G12" s="141">
        <v>25</v>
      </c>
      <c r="H12" s="139" t="s">
        <v>509</v>
      </c>
      <c r="I12" s="141">
        <v>5</v>
      </c>
    </row>
    <row r="13" spans="5:9">
      <c r="E13" s="141">
        <v>3</v>
      </c>
      <c r="F13" s="142" t="s">
        <v>510</v>
      </c>
      <c r="G13" s="141">
        <v>25</v>
      </c>
      <c r="H13" s="139" t="s">
        <v>511</v>
      </c>
      <c r="I13" s="141">
        <v>5</v>
      </c>
    </row>
    <row r="14" ht="30" spans="5:9">
      <c r="E14" s="141">
        <v>4</v>
      </c>
      <c r="F14" s="142" t="s">
        <v>512</v>
      </c>
      <c r="G14" s="141">
        <v>25</v>
      </c>
      <c r="H14" s="143" t="s">
        <v>513</v>
      </c>
      <c r="I14" s="141">
        <v>5</v>
      </c>
    </row>
    <row r="15" spans="5:9">
      <c r="E15" s="144" t="s">
        <v>239</v>
      </c>
      <c r="F15" s="145"/>
      <c r="G15" s="146">
        <v>100</v>
      </c>
      <c r="H15" s="145"/>
      <c r="I15" s="141">
        <v>20</v>
      </c>
    </row>
    <row r="16" spans="5:5">
      <c r="E16" s="147"/>
    </row>
    <row r="19" spans="5:9">
      <c r="E19" s="138" t="s">
        <v>21</v>
      </c>
      <c r="F19" s="138" t="s">
        <v>503</v>
      </c>
      <c r="G19" s="139" t="s">
        <v>504</v>
      </c>
      <c r="H19" s="140" t="s">
        <v>505</v>
      </c>
      <c r="I19" s="148"/>
    </row>
    <row r="20" spans="5:9">
      <c r="E20" s="141">
        <v>1</v>
      </c>
      <c r="F20" s="138" t="s">
        <v>506</v>
      </c>
      <c r="G20" s="141">
        <v>25</v>
      </c>
      <c r="H20" s="139" t="s">
        <v>514</v>
      </c>
      <c r="I20" s="141">
        <v>2</v>
      </c>
    </row>
    <row r="21" spans="5:9">
      <c r="E21" s="141">
        <v>2</v>
      </c>
      <c r="F21" s="142" t="s">
        <v>508</v>
      </c>
      <c r="G21" s="141">
        <v>25</v>
      </c>
      <c r="H21" s="139" t="s">
        <v>515</v>
      </c>
      <c r="I21" s="141">
        <v>2</v>
      </c>
    </row>
    <row r="22" spans="5:9">
      <c r="E22" s="141">
        <v>3</v>
      </c>
      <c r="F22" s="142" t="s">
        <v>510</v>
      </c>
      <c r="G22" s="141">
        <v>25</v>
      </c>
      <c r="H22" s="139" t="s">
        <v>516</v>
      </c>
      <c r="I22" s="141">
        <v>2</v>
      </c>
    </row>
    <row r="23" ht="30" spans="5:9">
      <c r="E23" s="141">
        <v>4</v>
      </c>
      <c r="F23" s="142" t="s">
        <v>512</v>
      </c>
      <c r="G23" s="141">
        <v>25</v>
      </c>
      <c r="H23" s="143" t="s">
        <v>513</v>
      </c>
      <c r="I23" s="141">
        <v>2</v>
      </c>
    </row>
    <row r="24" spans="5:9">
      <c r="E24" s="144" t="s">
        <v>239</v>
      </c>
      <c r="F24" s="145"/>
      <c r="G24" s="146">
        <v>100</v>
      </c>
      <c r="H24" s="145"/>
      <c r="I24" s="141">
        <v>10</v>
      </c>
    </row>
  </sheetData>
  <mergeCells count="3">
    <mergeCell ref="D8:E8"/>
    <mergeCell ref="H10:I10"/>
    <mergeCell ref="H19:I19"/>
  </mergeCells>
  <pageMargins left="0.75" right="0.75" top="1" bottom="1" header="0.5" footer="0.5"/>
  <headerFooter/>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5"/>
  <sheetData/>
  <pageMargins left="0.75" right="0.75" top="1" bottom="1" header="0.5" footer="0.5"/>
  <headerFooter/>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K52"/>
  <sheetViews>
    <sheetView workbookViewId="0">
      <selection activeCell="U29" sqref="U29"/>
    </sheetView>
  </sheetViews>
  <sheetFormatPr defaultColWidth="9" defaultRowHeight="15.5"/>
  <cols>
    <col min="4" max="4" width="14.375" customWidth="1"/>
    <col min="7" max="7" width="15.5" style="135" customWidth="1"/>
    <col min="8" max="8" width="17.25" style="135" customWidth="1"/>
    <col min="9" max="9" width="9.875" style="135"/>
    <col min="10" max="10" width="15.875" style="135" customWidth="1"/>
  </cols>
  <sheetData>
    <row r="2" spans="3:11">
      <c r="C2" t="s">
        <v>517</v>
      </c>
      <c r="D2" t="s">
        <v>518</v>
      </c>
      <c r="E2" t="s">
        <v>519</v>
      </c>
      <c r="F2" t="s">
        <v>271</v>
      </c>
      <c r="G2" s="135" t="s">
        <v>520</v>
      </c>
      <c r="H2" s="135" t="s">
        <v>521</v>
      </c>
      <c r="I2" s="135" t="s">
        <v>522</v>
      </c>
      <c r="J2" s="135" t="s">
        <v>354</v>
      </c>
      <c r="K2" t="s">
        <v>523</v>
      </c>
    </row>
    <row r="3" spans="2:11">
      <c r="B3">
        <v>1</v>
      </c>
      <c r="C3" t="s">
        <v>524</v>
      </c>
      <c r="D3" t="s">
        <v>525</v>
      </c>
      <c r="E3" t="s">
        <v>415</v>
      </c>
      <c r="F3" t="s">
        <v>416</v>
      </c>
      <c r="G3" s="135">
        <v>856939.2</v>
      </c>
      <c r="H3" s="135">
        <v>814092.24</v>
      </c>
      <c r="J3" s="135">
        <v>42846.96</v>
      </c>
      <c r="K3" t="s">
        <v>526</v>
      </c>
    </row>
    <row r="4" spans="2:11">
      <c r="B4">
        <v>2</v>
      </c>
      <c r="C4" t="s">
        <v>527</v>
      </c>
      <c r="D4" t="s">
        <v>528</v>
      </c>
      <c r="E4" t="s">
        <v>420</v>
      </c>
      <c r="F4" t="s">
        <v>421</v>
      </c>
      <c r="G4" s="135">
        <v>412563.68</v>
      </c>
      <c r="H4" s="135">
        <v>391935.5</v>
      </c>
      <c r="J4" s="135">
        <v>20628.18</v>
      </c>
      <c r="K4" t="s">
        <v>526</v>
      </c>
    </row>
    <row r="5" spans="2:11">
      <c r="B5">
        <v>3</v>
      </c>
      <c r="C5" t="s">
        <v>529</v>
      </c>
      <c r="D5" t="s">
        <v>530</v>
      </c>
      <c r="E5" t="s">
        <v>423</v>
      </c>
      <c r="F5" t="s">
        <v>424</v>
      </c>
      <c r="G5" s="135">
        <v>67200</v>
      </c>
      <c r="H5" s="135">
        <v>63840</v>
      </c>
      <c r="J5" s="135">
        <v>3360</v>
      </c>
      <c r="K5" t="s">
        <v>526</v>
      </c>
    </row>
    <row r="6" spans="2:11">
      <c r="B6">
        <v>4</v>
      </c>
      <c r="C6" t="s">
        <v>531</v>
      </c>
      <c r="D6" t="s">
        <v>532</v>
      </c>
      <c r="E6" t="s">
        <v>420</v>
      </c>
      <c r="F6" t="s">
        <v>426</v>
      </c>
      <c r="G6" s="135">
        <v>872776.06</v>
      </c>
      <c r="H6" s="135">
        <v>829137.26</v>
      </c>
      <c r="J6" s="135">
        <v>43638.8</v>
      </c>
      <c r="K6" t="s">
        <v>526</v>
      </c>
    </row>
    <row r="7" spans="2:11">
      <c r="B7">
        <v>5</v>
      </c>
      <c r="C7" t="s">
        <v>533</v>
      </c>
      <c r="D7" t="s">
        <v>534</v>
      </c>
      <c r="E7" t="s">
        <v>428</v>
      </c>
      <c r="F7" t="s">
        <v>429</v>
      </c>
      <c r="G7" s="135">
        <v>475000</v>
      </c>
      <c r="H7" s="135">
        <v>451250</v>
      </c>
      <c r="J7" s="135">
        <v>23750</v>
      </c>
      <c r="K7" t="s">
        <v>526</v>
      </c>
    </row>
    <row r="8" spans="2:11">
      <c r="B8">
        <v>6</v>
      </c>
      <c r="C8" t="s">
        <v>535</v>
      </c>
      <c r="D8" t="s">
        <v>536</v>
      </c>
      <c r="E8" t="s">
        <v>537</v>
      </c>
      <c r="F8" t="s">
        <v>432</v>
      </c>
      <c r="G8" s="135">
        <v>1400000</v>
      </c>
      <c r="H8" s="135">
        <v>1330000</v>
      </c>
      <c r="J8" s="135">
        <v>70000</v>
      </c>
      <c r="K8" t="s">
        <v>526</v>
      </c>
    </row>
    <row r="9" spans="2:11">
      <c r="B9">
        <v>7</v>
      </c>
      <c r="C9" t="s">
        <v>538</v>
      </c>
      <c r="D9" t="s">
        <v>539</v>
      </c>
      <c r="E9" t="s">
        <v>435</v>
      </c>
      <c r="F9" t="s">
        <v>436</v>
      </c>
      <c r="G9" s="135">
        <v>306932.99</v>
      </c>
      <c r="H9" s="135">
        <v>291586.34</v>
      </c>
      <c r="J9" s="135">
        <v>15346.65</v>
      </c>
      <c r="K9" t="s">
        <v>526</v>
      </c>
    </row>
    <row r="10" spans="2:11">
      <c r="B10">
        <v>8</v>
      </c>
      <c r="C10" t="s">
        <v>540</v>
      </c>
      <c r="D10" t="s">
        <v>541</v>
      </c>
      <c r="E10" t="s">
        <v>438</v>
      </c>
      <c r="F10" t="s">
        <v>439</v>
      </c>
      <c r="G10" s="135">
        <v>160455</v>
      </c>
      <c r="H10" s="135">
        <v>152432.25</v>
      </c>
      <c r="J10" s="135">
        <v>8022.75</v>
      </c>
      <c r="K10" t="s">
        <v>526</v>
      </c>
    </row>
    <row r="11" spans="2:11">
      <c r="B11">
        <v>9</v>
      </c>
      <c r="C11" t="s">
        <v>542</v>
      </c>
      <c r="D11" t="s">
        <v>543</v>
      </c>
      <c r="E11" t="s">
        <v>423</v>
      </c>
      <c r="F11" t="s">
        <v>441</v>
      </c>
      <c r="G11" s="135">
        <v>327900</v>
      </c>
      <c r="H11" s="135">
        <v>311505</v>
      </c>
      <c r="J11" s="135">
        <v>16395</v>
      </c>
      <c r="K11" t="s">
        <v>526</v>
      </c>
    </row>
    <row r="12" spans="2:11">
      <c r="B12">
        <v>10</v>
      </c>
      <c r="C12" t="s">
        <v>544</v>
      </c>
      <c r="D12" t="s">
        <v>545</v>
      </c>
      <c r="E12" t="s">
        <v>443</v>
      </c>
      <c r="F12" t="s">
        <v>444</v>
      </c>
      <c r="G12" s="135">
        <v>101600</v>
      </c>
      <c r="H12" s="135">
        <v>96520</v>
      </c>
      <c r="J12" s="135">
        <v>5080</v>
      </c>
      <c r="K12" t="s">
        <v>526</v>
      </c>
    </row>
    <row r="13" spans="2:11">
      <c r="B13">
        <v>11</v>
      </c>
      <c r="C13" t="s">
        <v>546</v>
      </c>
      <c r="D13" t="s">
        <v>547</v>
      </c>
      <c r="E13" t="s">
        <v>446</v>
      </c>
      <c r="F13" t="s">
        <v>447</v>
      </c>
      <c r="G13" s="135">
        <v>247000</v>
      </c>
      <c r="H13" s="135">
        <v>234650</v>
      </c>
      <c r="J13" s="135">
        <v>12350</v>
      </c>
      <c r="K13" t="s">
        <v>526</v>
      </c>
    </row>
    <row r="14" spans="2:11">
      <c r="B14">
        <v>12</v>
      </c>
      <c r="C14" t="s">
        <v>548</v>
      </c>
      <c r="D14" t="s">
        <v>549</v>
      </c>
      <c r="E14" t="s">
        <v>448</v>
      </c>
      <c r="F14" t="s">
        <v>449</v>
      </c>
      <c r="G14" s="135">
        <v>57200</v>
      </c>
      <c r="H14" s="135">
        <v>54340</v>
      </c>
      <c r="J14" s="135">
        <v>2860</v>
      </c>
      <c r="K14" t="s">
        <v>526</v>
      </c>
    </row>
    <row r="15" spans="2:11">
      <c r="B15">
        <v>13</v>
      </c>
      <c r="C15" t="s">
        <v>550</v>
      </c>
      <c r="D15" t="s">
        <v>551</v>
      </c>
      <c r="E15" t="s">
        <v>451</v>
      </c>
      <c r="F15" t="s">
        <v>452</v>
      </c>
      <c r="G15" s="135">
        <v>87700</v>
      </c>
      <c r="H15" s="135">
        <v>83315</v>
      </c>
      <c r="J15" s="135">
        <v>4385</v>
      </c>
      <c r="K15" t="s">
        <v>526</v>
      </c>
    </row>
    <row r="16" spans="2:11">
      <c r="B16">
        <v>14</v>
      </c>
      <c r="C16" t="s">
        <v>552</v>
      </c>
      <c r="D16" t="s">
        <v>553</v>
      </c>
      <c r="E16" t="s">
        <v>454</v>
      </c>
      <c r="F16" t="s">
        <v>455</v>
      </c>
      <c r="G16" s="135">
        <v>90700</v>
      </c>
      <c r="H16" s="135">
        <v>86165</v>
      </c>
      <c r="J16" s="135">
        <v>4535</v>
      </c>
      <c r="K16" t="s">
        <v>526</v>
      </c>
    </row>
    <row r="17" spans="2:11">
      <c r="B17">
        <v>15</v>
      </c>
      <c r="C17" t="s">
        <v>554</v>
      </c>
      <c r="D17" t="s">
        <v>555</v>
      </c>
      <c r="E17" t="s">
        <v>456</v>
      </c>
      <c r="F17" t="s">
        <v>457</v>
      </c>
      <c r="G17" s="135">
        <v>41000</v>
      </c>
      <c r="H17" s="135">
        <v>38950</v>
      </c>
      <c r="J17" s="135">
        <v>2050</v>
      </c>
      <c r="K17" t="s">
        <v>526</v>
      </c>
    </row>
    <row r="18" spans="2:11">
      <c r="B18">
        <v>16</v>
      </c>
      <c r="C18" t="s">
        <v>556</v>
      </c>
      <c r="D18" t="s">
        <v>557</v>
      </c>
      <c r="E18" t="s">
        <v>448</v>
      </c>
      <c r="F18" t="s">
        <v>459</v>
      </c>
      <c r="G18" s="135">
        <v>114700</v>
      </c>
      <c r="H18" s="135">
        <v>108965</v>
      </c>
      <c r="J18" s="135">
        <v>5735</v>
      </c>
      <c r="K18" t="s">
        <v>526</v>
      </c>
    </row>
    <row r="19" spans="2:11">
      <c r="B19">
        <v>17</v>
      </c>
      <c r="C19" t="s">
        <v>558</v>
      </c>
      <c r="D19" t="s">
        <v>559</v>
      </c>
      <c r="E19" t="s">
        <v>460</v>
      </c>
      <c r="F19" t="s">
        <v>461</v>
      </c>
      <c r="G19" s="135">
        <v>4800</v>
      </c>
      <c r="H19" s="135">
        <v>4560</v>
      </c>
      <c r="J19" s="135">
        <v>240</v>
      </c>
      <c r="K19" t="s">
        <v>526</v>
      </c>
    </row>
    <row r="20" spans="2:11">
      <c r="B20">
        <v>18</v>
      </c>
      <c r="C20" t="s">
        <v>560</v>
      </c>
      <c r="D20" t="s">
        <v>561</v>
      </c>
      <c r="E20" t="s">
        <v>462</v>
      </c>
      <c r="F20" t="s">
        <v>463</v>
      </c>
      <c r="G20" s="135">
        <v>1930000</v>
      </c>
      <c r="H20" s="135">
        <v>1833500</v>
      </c>
      <c r="J20" s="135">
        <v>96500</v>
      </c>
      <c r="K20" t="s">
        <v>526</v>
      </c>
    </row>
    <row r="21" spans="2:11">
      <c r="B21">
        <v>19</v>
      </c>
      <c r="C21" t="s">
        <v>562</v>
      </c>
      <c r="D21" t="s">
        <v>563</v>
      </c>
      <c r="E21" t="s">
        <v>464</v>
      </c>
      <c r="F21" t="s">
        <v>465</v>
      </c>
      <c r="G21" s="135">
        <v>960000</v>
      </c>
      <c r="H21" s="135">
        <v>912000</v>
      </c>
      <c r="J21" s="135">
        <v>48000</v>
      </c>
      <c r="K21" t="s">
        <v>526</v>
      </c>
    </row>
    <row r="22" spans="2:11">
      <c r="B22">
        <v>20</v>
      </c>
      <c r="C22" t="s">
        <v>564</v>
      </c>
      <c r="D22" t="s">
        <v>565</v>
      </c>
      <c r="E22" t="s">
        <v>446</v>
      </c>
      <c r="F22" t="s">
        <v>467</v>
      </c>
      <c r="G22" s="135">
        <v>300000</v>
      </c>
      <c r="H22" s="135">
        <v>285000</v>
      </c>
      <c r="J22" s="135">
        <v>15000</v>
      </c>
      <c r="K22" t="s">
        <v>526</v>
      </c>
    </row>
    <row r="23" spans="2:11">
      <c r="B23">
        <v>21</v>
      </c>
      <c r="C23" t="s">
        <v>566</v>
      </c>
      <c r="D23" t="s">
        <v>567</v>
      </c>
      <c r="E23" t="s">
        <v>446</v>
      </c>
      <c r="F23" t="s">
        <v>468</v>
      </c>
      <c r="G23" s="135">
        <v>163000</v>
      </c>
      <c r="H23" s="135">
        <v>154850</v>
      </c>
      <c r="J23" s="135">
        <v>8150</v>
      </c>
      <c r="K23" t="s">
        <v>526</v>
      </c>
    </row>
    <row r="24" spans="2:11">
      <c r="B24">
        <v>22</v>
      </c>
      <c r="C24" t="s">
        <v>568</v>
      </c>
      <c r="D24" t="s">
        <v>569</v>
      </c>
      <c r="E24" t="s">
        <v>435</v>
      </c>
      <c r="F24" t="s">
        <v>436</v>
      </c>
      <c r="G24" s="135">
        <v>313920</v>
      </c>
      <c r="H24" s="135">
        <v>298224</v>
      </c>
      <c r="J24" s="135">
        <v>15696</v>
      </c>
      <c r="K24" t="s">
        <v>526</v>
      </c>
    </row>
    <row r="25" spans="2:11">
      <c r="B25">
        <v>23</v>
      </c>
      <c r="C25" t="s">
        <v>570</v>
      </c>
      <c r="D25" t="s">
        <v>571</v>
      </c>
      <c r="E25" t="s">
        <v>471</v>
      </c>
      <c r="F25" t="s">
        <v>472</v>
      </c>
      <c r="G25" s="135">
        <v>37500</v>
      </c>
      <c r="H25" s="135">
        <v>35625</v>
      </c>
      <c r="J25" s="135">
        <v>1875</v>
      </c>
      <c r="K25" t="s">
        <v>526</v>
      </c>
    </row>
    <row r="26" spans="2:11">
      <c r="B26">
        <v>24</v>
      </c>
      <c r="C26" t="s">
        <v>572</v>
      </c>
      <c r="D26" t="s">
        <v>573</v>
      </c>
      <c r="E26" t="s">
        <v>474</v>
      </c>
      <c r="F26" t="s">
        <v>475</v>
      </c>
      <c r="G26" s="135">
        <v>117000</v>
      </c>
      <c r="H26" s="135">
        <v>111150</v>
      </c>
      <c r="J26" s="135">
        <v>5850</v>
      </c>
      <c r="K26" t="s">
        <v>526</v>
      </c>
    </row>
    <row r="27" spans="2:11">
      <c r="B27">
        <v>25</v>
      </c>
      <c r="C27" t="s">
        <v>574</v>
      </c>
      <c r="D27" t="s">
        <v>575</v>
      </c>
      <c r="E27" t="s">
        <v>476</v>
      </c>
      <c r="F27" t="s">
        <v>477</v>
      </c>
      <c r="G27" s="135">
        <v>13675.21</v>
      </c>
      <c r="H27" s="135">
        <v>12991.45</v>
      </c>
      <c r="J27" s="135">
        <v>683.76</v>
      </c>
      <c r="K27" t="s">
        <v>526</v>
      </c>
    </row>
    <row r="28" spans="2:11">
      <c r="B28">
        <v>26</v>
      </c>
      <c r="C28" t="s">
        <v>576</v>
      </c>
      <c r="D28" t="s">
        <v>577</v>
      </c>
      <c r="E28" t="s">
        <v>479</v>
      </c>
      <c r="F28" t="s">
        <v>480</v>
      </c>
      <c r="G28" s="135">
        <v>4347400</v>
      </c>
      <c r="H28" s="135">
        <v>3691996.52</v>
      </c>
      <c r="I28" s="135">
        <v>31288.1</v>
      </c>
      <c r="J28" s="135">
        <v>373810.58</v>
      </c>
      <c r="K28" t="s">
        <v>526</v>
      </c>
    </row>
    <row r="29" spans="2:11">
      <c r="B29">
        <v>27</v>
      </c>
      <c r="C29" t="s">
        <v>578</v>
      </c>
      <c r="D29" t="s">
        <v>579</v>
      </c>
      <c r="E29" t="s">
        <v>481</v>
      </c>
      <c r="F29" t="s">
        <v>482</v>
      </c>
      <c r="G29" s="135">
        <v>480500</v>
      </c>
      <c r="H29" s="135">
        <v>408060.96</v>
      </c>
      <c r="I29" s="135">
        <v>3458.14</v>
      </c>
      <c r="J29" s="135">
        <v>41315.78</v>
      </c>
      <c r="K29" t="s">
        <v>526</v>
      </c>
    </row>
    <row r="30" spans="2:11">
      <c r="B30">
        <v>28</v>
      </c>
      <c r="C30" t="s">
        <v>580</v>
      </c>
      <c r="D30" t="s">
        <v>581</v>
      </c>
      <c r="E30" t="s">
        <v>484</v>
      </c>
      <c r="G30" s="135">
        <v>18000</v>
      </c>
      <c r="H30" s="135">
        <v>15286.36</v>
      </c>
      <c r="I30" s="135">
        <v>129.54</v>
      </c>
      <c r="J30" s="135">
        <v>1547.78</v>
      </c>
      <c r="K30" t="s">
        <v>526</v>
      </c>
    </row>
    <row r="31" spans="2:11">
      <c r="B31">
        <v>29</v>
      </c>
      <c r="C31" t="s">
        <v>582</v>
      </c>
      <c r="D31" t="s">
        <v>583</v>
      </c>
      <c r="E31" t="s">
        <v>485</v>
      </c>
      <c r="F31" t="s">
        <v>486</v>
      </c>
      <c r="G31" s="135">
        <v>6200</v>
      </c>
      <c r="H31" s="135">
        <v>5265.24</v>
      </c>
      <c r="I31" s="135">
        <v>44.62</v>
      </c>
      <c r="J31" s="135">
        <v>533.18</v>
      </c>
      <c r="K31" t="s">
        <v>526</v>
      </c>
    </row>
    <row r="32" spans="2:11">
      <c r="B32">
        <v>30</v>
      </c>
      <c r="C32" t="s">
        <v>584</v>
      </c>
      <c r="D32" t="s">
        <v>585</v>
      </c>
      <c r="E32" t="s">
        <v>485</v>
      </c>
      <c r="F32" t="s">
        <v>486</v>
      </c>
      <c r="G32" s="135">
        <v>6200</v>
      </c>
      <c r="H32" s="135">
        <v>5265.24</v>
      </c>
      <c r="I32" s="135">
        <v>44.62</v>
      </c>
      <c r="J32" s="135">
        <v>533.18</v>
      </c>
      <c r="K32" t="s">
        <v>526</v>
      </c>
    </row>
    <row r="33" spans="2:11">
      <c r="B33">
        <v>31</v>
      </c>
      <c r="C33" t="s">
        <v>586</v>
      </c>
      <c r="D33" t="s">
        <v>587</v>
      </c>
      <c r="E33" t="s">
        <v>485</v>
      </c>
      <c r="F33" t="s">
        <v>486</v>
      </c>
      <c r="G33" s="135">
        <v>6200</v>
      </c>
      <c r="H33" s="135">
        <v>5265.24</v>
      </c>
      <c r="I33" s="135">
        <v>44.62</v>
      </c>
      <c r="J33" s="135">
        <v>533.18</v>
      </c>
      <c r="K33" t="s">
        <v>526</v>
      </c>
    </row>
    <row r="34" spans="2:11">
      <c r="B34">
        <v>32</v>
      </c>
      <c r="C34" t="s">
        <v>588</v>
      </c>
      <c r="D34" t="s">
        <v>589</v>
      </c>
      <c r="E34" t="s">
        <v>485</v>
      </c>
      <c r="F34" t="s">
        <v>486</v>
      </c>
      <c r="G34" s="135">
        <v>6200</v>
      </c>
      <c r="H34" s="135">
        <v>5265.24</v>
      </c>
      <c r="I34" s="135">
        <v>44.62</v>
      </c>
      <c r="J34" s="135">
        <v>533.18</v>
      </c>
      <c r="K34" t="s">
        <v>526</v>
      </c>
    </row>
    <row r="35" spans="2:11">
      <c r="B35">
        <v>33</v>
      </c>
      <c r="C35" t="s">
        <v>590</v>
      </c>
      <c r="D35" t="s">
        <v>591</v>
      </c>
      <c r="E35" t="s">
        <v>485</v>
      </c>
      <c r="F35" t="s">
        <v>486</v>
      </c>
      <c r="G35" s="135">
        <v>6200</v>
      </c>
      <c r="H35" s="135">
        <v>5265.24</v>
      </c>
      <c r="I35" s="135">
        <v>44.62</v>
      </c>
      <c r="J35" s="135">
        <v>533.18</v>
      </c>
      <c r="K35" t="s">
        <v>526</v>
      </c>
    </row>
    <row r="36" spans="2:11">
      <c r="B36">
        <v>34</v>
      </c>
      <c r="C36" t="s">
        <v>592</v>
      </c>
      <c r="D36" t="s">
        <v>593</v>
      </c>
      <c r="E36" t="s">
        <v>485</v>
      </c>
      <c r="F36" t="s">
        <v>486</v>
      </c>
      <c r="G36" s="135">
        <v>6200</v>
      </c>
      <c r="H36" s="135">
        <v>5265.24</v>
      </c>
      <c r="I36" s="135">
        <v>44.62</v>
      </c>
      <c r="J36" s="135">
        <v>533.18</v>
      </c>
      <c r="K36" t="s">
        <v>526</v>
      </c>
    </row>
    <row r="37" spans="2:11">
      <c r="B37">
        <v>35</v>
      </c>
      <c r="C37" t="s">
        <v>594</v>
      </c>
      <c r="D37" t="s">
        <v>595</v>
      </c>
      <c r="E37" t="s">
        <v>485</v>
      </c>
      <c r="F37" t="s">
        <v>486</v>
      </c>
      <c r="G37" s="135">
        <v>6200</v>
      </c>
      <c r="H37" s="135">
        <v>5265.24</v>
      </c>
      <c r="I37" s="135">
        <v>44.62</v>
      </c>
      <c r="J37" s="135">
        <v>533.18</v>
      </c>
      <c r="K37" t="s">
        <v>526</v>
      </c>
    </row>
    <row r="38" spans="2:11">
      <c r="B38">
        <v>36</v>
      </c>
      <c r="C38" t="s">
        <v>596</v>
      </c>
      <c r="D38" t="s">
        <v>597</v>
      </c>
      <c r="E38" t="s">
        <v>485</v>
      </c>
      <c r="F38" t="s">
        <v>486</v>
      </c>
      <c r="G38" s="135">
        <v>6200</v>
      </c>
      <c r="H38" s="135">
        <v>5265.24</v>
      </c>
      <c r="I38" s="135">
        <v>44.62</v>
      </c>
      <c r="J38" s="135">
        <v>533.18</v>
      </c>
      <c r="K38" t="s">
        <v>526</v>
      </c>
    </row>
    <row r="39" spans="2:11">
      <c r="B39">
        <v>37</v>
      </c>
      <c r="C39" t="s">
        <v>598</v>
      </c>
      <c r="D39" t="s">
        <v>599</v>
      </c>
      <c r="E39" t="s">
        <v>487</v>
      </c>
      <c r="F39" t="s">
        <v>488</v>
      </c>
      <c r="G39" s="135">
        <v>7900</v>
      </c>
      <c r="H39" s="135">
        <v>6709.02</v>
      </c>
      <c r="I39" s="135">
        <v>56.85</v>
      </c>
      <c r="J39" s="135">
        <v>679.33</v>
      </c>
      <c r="K39" t="s">
        <v>526</v>
      </c>
    </row>
    <row r="40" spans="2:11">
      <c r="B40">
        <v>38</v>
      </c>
      <c r="C40" t="s">
        <v>600</v>
      </c>
      <c r="D40" t="s">
        <v>601</v>
      </c>
      <c r="E40" t="s">
        <v>487</v>
      </c>
      <c r="F40" t="s">
        <v>488</v>
      </c>
      <c r="G40" s="135">
        <v>8100</v>
      </c>
      <c r="H40" s="135">
        <v>6878.86</v>
      </c>
      <c r="I40" s="135">
        <v>58.29</v>
      </c>
      <c r="J40" s="135">
        <v>696.53</v>
      </c>
      <c r="K40" t="s">
        <v>526</v>
      </c>
    </row>
    <row r="41" spans="2:11">
      <c r="B41">
        <v>39</v>
      </c>
      <c r="C41" t="s">
        <v>602</v>
      </c>
      <c r="D41" t="s">
        <v>603</v>
      </c>
      <c r="E41" t="s">
        <v>487</v>
      </c>
      <c r="F41" t="s">
        <v>488</v>
      </c>
      <c r="G41" s="135">
        <v>8100</v>
      </c>
      <c r="H41" s="135">
        <v>6878.86</v>
      </c>
      <c r="I41" s="135">
        <v>58.29</v>
      </c>
      <c r="J41" s="135">
        <v>696.53</v>
      </c>
      <c r="K41" t="s">
        <v>526</v>
      </c>
    </row>
    <row r="42" spans="2:11">
      <c r="B42">
        <v>40</v>
      </c>
      <c r="C42" t="s">
        <v>604</v>
      </c>
      <c r="D42" t="s">
        <v>605</v>
      </c>
      <c r="E42" t="s">
        <v>489</v>
      </c>
      <c r="F42" t="s">
        <v>606</v>
      </c>
      <c r="G42" s="135">
        <v>18600</v>
      </c>
      <c r="H42" s="135">
        <v>17670</v>
      </c>
      <c r="J42" s="135">
        <v>930</v>
      </c>
      <c r="K42" t="s">
        <v>526</v>
      </c>
    </row>
    <row r="43" spans="2:11">
      <c r="B43">
        <v>41</v>
      </c>
      <c r="C43" t="s">
        <v>607</v>
      </c>
      <c r="D43" t="s">
        <v>608</v>
      </c>
      <c r="E43" t="s">
        <v>491</v>
      </c>
      <c r="F43" t="s">
        <v>492</v>
      </c>
      <c r="G43" s="135">
        <v>14100</v>
      </c>
      <c r="H43" s="135">
        <v>13395</v>
      </c>
      <c r="J43" s="135">
        <v>705</v>
      </c>
      <c r="K43" t="s">
        <v>526</v>
      </c>
    </row>
    <row r="44" spans="2:11">
      <c r="B44">
        <v>42</v>
      </c>
      <c r="C44" t="s">
        <v>609</v>
      </c>
      <c r="D44" t="s">
        <v>610</v>
      </c>
      <c r="E44" t="s">
        <v>491</v>
      </c>
      <c r="F44" t="s">
        <v>492</v>
      </c>
      <c r="G44" s="135">
        <v>13900</v>
      </c>
      <c r="H44" s="135">
        <v>13205</v>
      </c>
      <c r="J44" s="135">
        <v>695</v>
      </c>
      <c r="K44" t="s">
        <v>526</v>
      </c>
    </row>
    <row r="45" spans="2:11">
      <c r="B45">
        <v>43</v>
      </c>
      <c r="C45" t="s">
        <v>611</v>
      </c>
      <c r="D45" t="s">
        <v>612</v>
      </c>
      <c r="E45" t="s">
        <v>494</v>
      </c>
      <c r="F45" t="s">
        <v>495</v>
      </c>
      <c r="G45" s="135">
        <v>811000</v>
      </c>
      <c r="H45" s="135">
        <v>770450</v>
      </c>
      <c r="J45" s="135">
        <v>40550</v>
      </c>
      <c r="K45" t="s">
        <v>526</v>
      </c>
    </row>
    <row r="46" spans="2:11">
      <c r="B46">
        <v>44</v>
      </c>
      <c r="C46" t="s">
        <v>613</v>
      </c>
      <c r="D46" t="s">
        <v>614</v>
      </c>
      <c r="E46" t="s">
        <v>420</v>
      </c>
      <c r="F46" t="s">
        <v>496</v>
      </c>
      <c r="G46" s="135">
        <v>90200</v>
      </c>
      <c r="H46" s="135">
        <v>85690</v>
      </c>
      <c r="J46" s="135">
        <v>4510</v>
      </c>
      <c r="K46" t="s">
        <v>526</v>
      </c>
    </row>
    <row r="47" spans="2:11">
      <c r="B47">
        <v>45</v>
      </c>
      <c r="C47" t="s">
        <v>615</v>
      </c>
      <c r="D47" t="s">
        <v>616</v>
      </c>
      <c r="E47" t="s">
        <v>479</v>
      </c>
      <c r="F47" t="s">
        <v>497</v>
      </c>
      <c r="G47" s="135">
        <v>5072000</v>
      </c>
      <c r="H47" s="135">
        <v>4307357.54</v>
      </c>
      <c r="I47" s="135">
        <v>36503.03</v>
      </c>
      <c r="J47" s="135">
        <v>436115.19</v>
      </c>
      <c r="K47" t="s">
        <v>526</v>
      </c>
    </row>
    <row r="48" spans="2:11">
      <c r="B48">
        <v>46</v>
      </c>
      <c r="C48" t="s">
        <v>617</v>
      </c>
      <c r="D48" t="s">
        <v>618</v>
      </c>
      <c r="E48" t="s">
        <v>498</v>
      </c>
      <c r="F48" t="s">
        <v>499</v>
      </c>
      <c r="G48" s="135">
        <v>7435.9</v>
      </c>
      <c r="H48" s="135">
        <v>5150.97</v>
      </c>
      <c r="I48" s="135">
        <v>49.06</v>
      </c>
      <c r="J48" s="135">
        <v>1843.39</v>
      </c>
      <c r="K48" t="s">
        <v>526</v>
      </c>
    </row>
    <row r="49" spans="2:11">
      <c r="B49">
        <v>47</v>
      </c>
      <c r="C49" t="s">
        <v>619</v>
      </c>
      <c r="D49" t="s">
        <v>620</v>
      </c>
      <c r="E49" t="s">
        <v>500</v>
      </c>
      <c r="F49" t="s">
        <v>501</v>
      </c>
      <c r="G49" s="135">
        <v>1012389.38</v>
      </c>
      <c r="H49" s="135">
        <v>240442.56</v>
      </c>
      <c r="I49" s="135">
        <v>6678.96</v>
      </c>
      <c r="J49" s="135">
        <v>711836.18</v>
      </c>
      <c r="K49" t="s">
        <v>526</v>
      </c>
    </row>
    <row r="50" spans="7:10">
      <c r="G50" s="135">
        <v>21418787.42</v>
      </c>
      <c r="H50" s="135">
        <v>18617877.61</v>
      </c>
      <c r="I50" s="135">
        <v>78637.22</v>
      </c>
      <c r="J50" s="135">
        <v>2093174.83</v>
      </c>
    </row>
    <row r="51" spans="8:8">
      <c r="H51" s="135">
        <v>471823.32</v>
      </c>
    </row>
    <row r="52" spans="2:2">
      <c r="B52" t="s">
        <v>621</v>
      </c>
    </row>
  </sheetData>
  <pageMargins left="0.75" right="0.75" top="1" bottom="1" header="0.5" footer="0.5"/>
  <headerFooter/>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8"/>
  <sheetViews>
    <sheetView view="pageBreakPreview" zoomScaleNormal="100" workbookViewId="0">
      <selection activeCell="T16" sqref="T16"/>
    </sheetView>
  </sheetViews>
  <sheetFormatPr defaultColWidth="9" defaultRowHeight="15.75" customHeight="1"/>
  <cols>
    <col min="1" max="1" width="4.125" style="4" customWidth="1"/>
    <col min="2" max="2" width="6.875" style="4" customWidth="1"/>
    <col min="3" max="3" width="12.375" style="4" customWidth="1"/>
    <col min="4" max="4" width="9.625" style="4" customWidth="1"/>
    <col min="5" max="6" width="4.375" style="4" customWidth="1"/>
    <col min="7" max="7" width="9.5" style="4" customWidth="1"/>
    <col min="8" max="8" width="10.125" style="4" customWidth="1"/>
    <col min="9" max="9" width="10.375" style="4" customWidth="1"/>
    <col min="10" max="12" width="11" style="4" customWidth="1"/>
    <col min="13" max="13" width="7.375" style="4" customWidth="1"/>
    <col min="14" max="14" width="11" style="4" customWidth="1"/>
    <col min="15" max="15" width="5.125" style="4" customWidth="1"/>
    <col min="16" max="16" width="13" style="4" customWidth="1"/>
    <col min="17" max="16384" width="9" style="4"/>
  </cols>
  <sheetData>
    <row r="1" s="1" customFormat="1" ht="24.95" customHeight="1" spans="1:16">
      <c r="A1" s="5" t="s">
        <v>622</v>
      </c>
      <c r="B1" s="5"/>
      <c r="C1" s="5"/>
      <c r="D1" s="5"/>
      <c r="E1" s="5"/>
      <c r="F1" s="5"/>
      <c r="G1" s="5"/>
      <c r="H1" s="5"/>
      <c r="I1" s="5"/>
      <c r="J1" s="5"/>
      <c r="K1" s="5"/>
      <c r="L1" s="5"/>
      <c r="M1" s="5"/>
      <c r="N1" s="5"/>
      <c r="O1" s="5"/>
      <c r="P1" s="5"/>
    </row>
    <row r="2" s="2" customFormat="1" ht="20.1" customHeight="1" spans="1:16">
      <c r="A2" s="6" t="str">
        <f>CONCATENATE(封面!B5,封面!D5,封面!E5,封面!F5,封面!G5,封面!H5,封面!I5)</f>
        <v>评估基准日：2023年7月31日</v>
      </c>
      <c r="B2" s="6"/>
      <c r="C2" s="6"/>
      <c r="D2" s="6"/>
      <c r="E2" s="6"/>
      <c r="F2" s="6"/>
      <c r="G2" s="6"/>
      <c r="H2" s="7"/>
      <c r="I2" s="7"/>
      <c r="J2" s="7"/>
      <c r="K2" s="7"/>
      <c r="L2" s="7"/>
      <c r="M2" s="7"/>
      <c r="N2" s="7"/>
      <c r="O2" s="7"/>
      <c r="P2" s="7"/>
    </row>
    <row r="3" s="2" customFormat="1" ht="20.1" customHeight="1" spans="1:16">
      <c r="A3" s="8" t="str">
        <f>封面!B4&amp;封面!D4</f>
        <v>被评估单位：北京北一中型数控机床有限责任公司</v>
      </c>
      <c r="P3" s="9" t="s">
        <v>19</v>
      </c>
    </row>
    <row r="4" s="3" customFormat="1" ht="20.1" customHeight="1" spans="1:16">
      <c r="A4" s="10" t="s">
        <v>21</v>
      </c>
      <c r="B4" s="10" t="s">
        <v>623</v>
      </c>
      <c r="C4" s="76" t="s">
        <v>624</v>
      </c>
      <c r="D4" s="76" t="s">
        <v>410</v>
      </c>
      <c r="E4" s="76" t="s">
        <v>272</v>
      </c>
      <c r="F4" s="76" t="s">
        <v>273</v>
      </c>
      <c r="G4" s="76" t="s">
        <v>411</v>
      </c>
      <c r="H4" s="76" t="s">
        <v>291</v>
      </c>
      <c r="I4" s="76" t="s">
        <v>625</v>
      </c>
      <c r="J4" s="10" t="s">
        <v>109</v>
      </c>
      <c r="K4" s="10"/>
      <c r="L4" s="10" t="s">
        <v>110</v>
      </c>
      <c r="M4" s="10"/>
      <c r="N4" s="10"/>
      <c r="O4" s="76" t="s">
        <v>147</v>
      </c>
      <c r="P4" s="76" t="s">
        <v>24</v>
      </c>
    </row>
    <row r="5" s="3" customFormat="1" ht="20.1" customHeight="1" spans="1:16">
      <c r="A5" s="10"/>
      <c r="B5" s="10"/>
      <c r="C5" s="10"/>
      <c r="D5" s="10"/>
      <c r="E5" s="10"/>
      <c r="F5" s="10"/>
      <c r="G5" s="10"/>
      <c r="H5" s="10"/>
      <c r="I5" s="10"/>
      <c r="J5" s="10" t="s">
        <v>353</v>
      </c>
      <c r="K5" s="10" t="s">
        <v>354</v>
      </c>
      <c r="L5" s="10" t="s">
        <v>353</v>
      </c>
      <c r="M5" s="10" t="s">
        <v>293</v>
      </c>
      <c r="N5" s="10" t="s">
        <v>354</v>
      </c>
      <c r="O5" s="10"/>
      <c r="P5" s="10"/>
    </row>
    <row r="6" s="2" customFormat="1" ht="20.1" customHeight="1" spans="1:16">
      <c r="A6" s="10"/>
      <c r="B6" s="10"/>
      <c r="C6" s="11"/>
      <c r="D6" s="11"/>
      <c r="E6" s="10"/>
      <c r="F6" s="10"/>
      <c r="G6" s="12"/>
      <c r="H6" s="12"/>
      <c r="I6" s="38"/>
      <c r="J6" s="13"/>
      <c r="K6" s="13"/>
      <c r="L6" s="13"/>
      <c r="M6" s="78"/>
      <c r="N6" s="13">
        <f>ROUND(L6*M6/100,0)</f>
        <v>0</v>
      </c>
      <c r="O6" s="13" t="str">
        <f>IF(K6=0,"",(N6-K6)/K6*100)</f>
        <v/>
      </c>
      <c r="P6" s="14"/>
    </row>
    <row r="7" s="2" customFormat="1" ht="20.1" customHeight="1" spans="1:16">
      <c r="A7" s="10"/>
      <c r="B7" s="10"/>
      <c r="C7" s="11"/>
      <c r="D7" s="11"/>
      <c r="E7" s="10"/>
      <c r="F7" s="10"/>
      <c r="G7" s="12"/>
      <c r="H7" s="12"/>
      <c r="I7" s="38"/>
      <c r="J7" s="13"/>
      <c r="K7" s="13"/>
      <c r="L7" s="13"/>
      <c r="M7" s="78"/>
      <c r="N7" s="13">
        <f t="shared" ref="N7:N24" si="0">ROUND(L7*M7/100,0)</f>
        <v>0</v>
      </c>
      <c r="O7" s="13" t="str">
        <f t="shared" ref="O7:O24" si="1">IF(K7=0,"",(N7-K7)/K7*100)</f>
        <v/>
      </c>
      <c r="P7" s="14"/>
    </row>
    <row r="8" s="2" customFormat="1" ht="20.1" customHeight="1" spans="1:16">
      <c r="A8" s="10"/>
      <c r="B8" s="10"/>
      <c r="C8" s="11"/>
      <c r="D8" s="11"/>
      <c r="E8" s="10"/>
      <c r="F8" s="10"/>
      <c r="G8" s="12"/>
      <c r="H8" s="12"/>
      <c r="I8" s="38"/>
      <c r="J8" s="13"/>
      <c r="K8" s="13"/>
      <c r="L8" s="13"/>
      <c r="M8" s="78"/>
      <c r="N8" s="13">
        <f t="shared" si="0"/>
        <v>0</v>
      </c>
      <c r="O8" s="13" t="str">
        <f t="shared" si="1"/>
        <v/>
      </c>
      <c r="P8" s="14"/>
    </row>
    <row r="9" s="2" customFormat="1" ht="20.1" customHeight="1" spans="1:16">
      <c r="A9" s="10"/>
      <c r="B9" s="10"/>
      <c r="C9" s="11"/>
      <c r="D9" s="11"/>
      <c r="E9" s="10"/>
      <c r="F9" s="10"/>
      <c r="G9" s="12"/>
      <c r="H9" s="12"/>
      <c r="I9" s="38"/>
      <c r="J9" s="13"/>
      <c r="K9" s="13"/>
      <c r="L9" s="13"/>
      <c r="M9" s="78"/>
      <c r="N9" s="13">
        <f t="shared" si="0"/>
        <v>0</v>
      </c>
      <c r="O9" s="13" t="str">
        <f t="shared" si="1"/>
        <v/>
      </c>
      <c r="P9" s="14"/>
    </row>
    <row r="10" s="2" customFormat="1" ht="20.1" customHeight="1" spans="1:16">
      <c r="A10" s="10"/>
      <c r="B10" s="10"/>
      <c r="C10" s="11"/>
      <c r="D10" s="11"/>
      <c r="E10" s="10"/>
      <c r="F10" s="10"/>
      <c r="G10" s="12"/>
      <c r="H10" s="12"/>
      <c r="I10" s="38"/>
      <c r="J10" s="13"/>
      <c r="K10" s="13"/>
      <c r="L10" s="13"/>
      <c r="M10" s="78"/>
      <c r="N10" s="13">
        <f t="shared" si="0"/>
        <v>0</v>
      </c>
      <c r="O10" s="13" t="str">
        <f t="shared" si="1"/>
        <v/>
      </c>
      <c r="P10" s="14"/>
    </row>
    <row r="11" s="2" customFormat="1" ht="20.1" customHeight="1" spans="1:16">
      <c r="A11" s="10"/>
      <c r="B11" s="10"/>
      <c r="C11" s="11"/>
      <c r="D11" s="11"/>
      <c r="E11" s="10"/>
      <c r="F11" s="10"/>
      <c r="G11" s="12"/>
      <c r="H11" s="12"/>
      <c r="I11" s="38"/>
      <c r="J11" s="13"/>
      <c r="K11" s="13"/>
      <c r="L11" s="13"/>
      <c r="M11" s="78"/>
      <c r="N11" s="13">
        <f t="shared" si="0"/>
        <v>0</v>
      </c>
      <c r="O11" s="13" t="str">
        <f t="shared" si="1"/>
        <v/>
      </c>
      <c r="P11" s="14"/>
    </row>
    <row r="12" s="2" customFormat="1" ht="20.1" customHeight="1" spans="1:16">
      <c r="A12" s="10"/>
      <c r="B12" s="10"/>
      <c r="C12" s="11"/>
      <c r="D12" s="11"/>
      <c r="E12" s="10"/>
      <c r="F12" s="10"/>
      <c r="G12" s="12"/>
      <c r="H12" s="12"/>
      <c r="I12" s="38"/>
      <c r="J12" s="13"/>
      <c r="K12" s="13"/>
      <c r="L12" s="13"/>
      <c r="M12" s="78"/>
      <c r="N12" s="13">
        <f t="shared" si="0"/>
        <v>0</v>
      </c>
      <c r="O12" s="13" t="str">
        <f t="shared" si="1"/>
        <v/>
      </c>
      <c r="P12" s="14"/>
    </row>
    <row r="13" s="2" customFormat="1" ht="20.1" customHeight="1" spans="1:16">
      <c r="A13" s="10"/>
      <c r="B13" s="10"/>
      <c r="C13" s="11"/>
      <c r="D13" s="11"/>
      <c r="E13" s="10"/>
      <c r="F13" s="10"/>
      <c r="G13" s="12"/>
      <c r="H13" s="12"/>
      <c r="I13" s="38"/>
      <c r="J13" s="13"/>
      <c r="K13" s="13"/>
      <c r="L13" s="13"/>
      <c r="M13" s="78"/>
      <c r="N13" s="13">
        <f t="shared" si="0"/>
        <v>0</v>
      </c>
      <c r="O13" s="13" t="str">
        <f t="shared" si="1"/>
        <v/>
      </c>
      <c r="P13" s="14"/>
    </row>
    <row r="14" s="2" customFormat="1" ht="20.1" customHeight="1" spans="1:16">
      <c r="A14" s="10"/>
      <c r="B14" s="10"/>
      <c r="C14" s="11"/>
      <c r="D14" s="11"/>
      <c r="E14" s="10"/>
      <c r="F14" s="10"/>
      <c r="G14" s="12"/>
      <c r="H14" s="12"/>
      <c r="I14" s="38"/>
      <c r="J14" s="13"/>
      <c r="K14" s="13"/>
      <c r="L14" s="13"/>
      <c r="M14" s="78"/>
      <c r="N14" s="13">
        <f t="shared" si="0"/>
        <v>0</v>
      </c>
      <c r="O14" s="13" t="str">
        <f t="shared" si="1"/>
        <v/>
      </c>
      <c r="P14" s="14"/>
    </row>
    <row r="15" s="2" customFormat="1" ht="20.1" customHeight="1" spans="1:16">
      <c r="A15" s="10"/>
      <c r="B15" s="10"/>
      <c r="C15" s="11"/>
      <c r="D15" s="11"/>
      <c r="E15" s="10"/>
      <c r="F15" s="10"/>
      <c r="G15" s="12"/>
      <c r="H15" s="12"/>
      <c r="I15" s="38"/>
      <c r="J15" s="13"/>
      <c r="K15" s="13"/>
      <c r="L15" s="13"/>
      <c r="M15" s="78"/>
      <c r="N15" s="13">
        <f t="shared" si="0"/>
        <v>0</v>
      </c>
      <c r="O15" s="13" t="str">
        <f t="shared" si="1"/>
        <v/>
      </c>
      <c r="P15" s="14"/>
    </row>
    <row r="16" s="2" customFormat="1" ht="20.1" customHeight="1" spans="1:16">
      <c r="A16" s="10"/>
      <c r="B16" s="10"/>
      <c r="C16" s="11"/>
      <c r="D16" s="11"/>
      <c r="E16" s="10"/>
      <c r="F16" s="10"/>
      <c r="G16" s="12"/>
      <c r="H16" s="12"/>
      <c r="I16" s="133"/>
      <c r="J16" s="13"/>
      <c r="K16" s="13"/>
      <c r="L16" s="13"/>
      <c r="M16" s="78"/>
      <c r="N16" s="13">
        <f t="shared" si="0"/>
        <v>0</v>
      </c>
      <c r="O16" s="13" t="str">
        <f t="shared" si="1"/>
        <v/>
      </c>
      <c r="P16" s="14"/>
    </row>
    <row r="17" s="2" customFormat="1" ht="20.1" customHeight="1" spans="1:16">
      <c r="A17" s="10"/>
      <c r="B17" s="10"/>
      <c r="C17" s="11"/>
      <c r="D17" s="11"/>
      <c r="E17" s="10"/>
      <c r="F17" s="10"/>
      <c r="G17" s="12"/>
      <c r="H17" s="105"/>
      <c r="I17" s="38"/>
      <c r="J17" s="47"/>
      <c r="K17" s="13"/>
      <c r="L17" s="13"/>
      <c r="M17" s="78"/>
      <c r="N17" s="13">
        <f t="shared" si="0"/>
        <v>0</v>
      </c>
      <c r="O17" s="13" t="str">
        <f t="shared" si="1"/>
        <v/>
      </c>
      <c r="P17" s="14"/>
    </row>
    <row r="18" s="2" customFormat="1" ht="20.1" customHeight="1" spans="1:16">
      <c r="A18" s="10"/>
      <c r="B18" s="10"/>
      <c r="C18" s="11"/>
      <c r="D18" s="11"/>
      <c r="E18" s="10"/>
      <c r="F18" s="10"/>
      <c r="G18" s="12"/>
      <c r="H18" s="12"/>
      <c r="I18" s="134"/>
      <c r="J18" s="13"/>
      <c r="K18" s="13"/>
      <c r="L18" s="13"/>
      <c r="M18" s="78"/>
      <c r="N18" s="13">
        <f t="shared" si="0"/>
        <v>0</v>
      </c>
      <c r="O18" s="13" t="str">
        <f t="shared" si="1"/>
        <v/>
      </c>
      <c r="P18" s="14"/>
    </row>
    <row r="19" s="2" customFormat="1" ht="20.1" customHeight="1" spans="1:16">
      <c r="A19" s="10"/>
      <c r="B19" s="10"/>
      <c r="C19" s="11"/>
      <c r="D19" s="11"/>
      <c r="E19" s="10"/>
      <c r="F19" s="10"/>
      <c r="G19" s="12"/>
      <c r="H19" s="12"/>
      <c r="I19" s="38"/>
      <c r="J19" s="13"/>
      <c r="K19" s="13"/>
      <c r="L19" s="13"/>
      <c r="M19" s="78"/>
      <c r="N19" s="13">
        <f t="shared" si="0"/>
        <v>0</v>
      </c>
      <c r="O19" s="13" t="str">
        <f t="shared" si="1"/>
        <v/>
      </c>
      <c r="P19" s="14"/>
    </row>
    <row r="20" s="2" customFormat="1" ht="20.1" customHeight="1" spans="1:16">
      <c r="A20" s="10"/>
      <c r="B20" s="10"/>
      <c r="C20" s="11"/>
      <c r="D20" s="11"/>
      <c r="E20" s="10"/>
      <c r="F20" s="10"/>
      <c r="G20" s="12"/>
      <c r="H20" s="12"/>
      <c r="I20" s="38"/>
      <c r="J20" s="13"/>
      <c r="K20" s="13"/>
      <c r="L20" s="13"/>
      <c r="M20" s="78"/>
      <c r="N20" s="13">
        <f t="shared" si="0"/>
        <v>0</v>
      </c>
      <c r="O20" s="13" t="str">
        <f t="shared" si="1"/>
        <v/>
      </c>
      <c r="P20" s="14"/>
    </row>
    <row r="21" s="2" customFormat="1" ht="20.1" customHeight="1" spans="1:16">
      <c r="A21" s="10"/>
      <c r="B21" s="10"/>
      <c r="C21" s="11"/>
      <c r="D21" s="11"/>
      <c r="E21" s="16"/>
      <c r="F21" s="10"/>
      <c r="G21" s="12"/>
      <c r="H21" s="12"/>
      <c r="I21" s="38"/>
      <c r="J21" s="13"/>
      <c r="K21" s="13"/>
      <c r="L21" s="13"/>
      <c r="M21" s="78"/>
      <c r="N21" s="13">
        <f t="shared" si="0"/>
        <v>0</v>
      </c>
      <c r="O21" s="13" t="str">
        <f t="shared" si="1"/>
        <v/>
      </c>
      <c r="P21" s="14"/>
    </row>
    <row r="22" s="2" customFormat="1" ht="20.1" customHeight="1" spans="1:16">
      <c r="A22" s="10"/>
      <c r="B22" s="10"/>
      <c r="C22" s="11"/>
      <c r="D22" s="11"/>
      <c r="E22" s="10"/>
      <c r="F22" s="10"/>
      <c r="G22" s="12"/>
      <c r="H22" s="12"/>
      <c r="I22" s="38"/>
      <c r="J22" s="13"/>
      <c r="K22" s="13"/>
      <c r="L22" s="13"/>
      <c r="M22" s="78"/>
      <c r="N22" s="13">
        <f t="shared" si="0"/>
        <v>0</v>
      </c>
      <c r="O22" s="13" t="str">
        <f t="shared" si="1"/>
        <v/>
      </c>
      <c r="P22" s="14"/>
    </row>
    <row r="23" s="2" customFormat="1" ht="20.1" customHeight="1" spans="1:16">
      <c r="A23" s="10"/>
      <c r="B23" s="10"/>
      <c r="C23" s="11"/>
      <c r="D23" s="11"/>
      <c r="E23" s="10"/>
      <c r="F23" s="10"/>
      <c r="G23" s="12"/>
      <c r="H23" s="12"/>
      <c r="I23" s="38"/>
      <c r="J23" s="13"/>
      <c r="K23" s="13"/>
      <c r="L23" s="13"/>
      <c r="M23" s="78"/>
      <c r="N23" s="13">
        <f t="shared" si="0"/>
        <v>0</v>
      </c>
      <c r="O23" s="13" t="str">
        <f t="shared" si="1"/>
        <v/>
      </c>
      <c r="P23" s="14"/>
    </row>
    <row r="24" s="2" customFormat="1" ht="20.1" customHeight="1" spans="1:16">
      <c r="A24" s="10"/>
      <c r="B24" s="10"/>
      <c r="C24" s="11"/>
      <c r="D24" s="11"/>
      <c r="E24" s="10"/>
      <c r="F24" s="10"/>
      <c r="G24" s="12"/>
      <c r="H24" s="12"/>
      <c r="I24" s="38"/>
      <c r="J24" s="13"/>
      <c r="K24" s="13"/>
      <c r="L24" s="13"/>
      <c r="M24" s="78"/>
      <c r="N24" s="13">
        <f t="shared" si="0"/>
        <v>0</v>
      </c>
      <c r="O24" s="13" t="str">
        <f t="shared" si="1"/>
        <v/>
      </c>
      <c r="P24" s="14"/>
    </row>
    <row r="25" s="2" customFormat="1" ht="20.1" customHeight="1" spans="1:16">
      <c r="A25" s="10"/>
      <c r="B25" s="10"/>
      <c r="C25" s="11"/>
      <c r="D25" s="11"/>
      <c r="E25" s="10"/>
      <c r="F25" s="10"/>
      <c r="G25" s="12"/>
      <c r="H25" s="12"/>
      <c r="I25" s="38"/>
      <c r="J25" s="13"/>
      <c r="K25" s="13"/>
      <c r="L25" s="13"/>
      <c r="M25" s="78"/>
      <c r="N25" s="13"/>
      <c r="O25" s="13"/>
      <c r="P25" s="14"/>
    </row>
    <row r="26" s="2" customFormat="1" ht="20.1" customHeight="1" spans="1:16">
      <c r="A26" s="16" t="s">
        <v>222</v>
      </c>
      <c r="B26" s="106"/>
      <c r="C26" s="17"/>
      <c r="D26" s="11"/>
      <c r="E26" s="10"/>
      <c r="F26" s="10"/>
      <c r="G26" s="12"/>
      <c r="H26" s="12"/>
      <c r="I26" s="10"/>
      <c r="J26" s="13">
        <f>SUM(J6:J25)</f>
        <v>0</v>
      </c>
      <c r="K26" s="13">
        <f>SUM(K6:K25)</f>
        <v>0</v>
      </c>
      <c r="L26" s="13">
        <f>SUM(L6:L25)</f>
        <v>0</v>
      </c>
      <c r="M26" s="78"/>
      <c r="N26" s="13">
        <f>SUM(N6:N25)</f>
        <v>0</v>
      </c>
      <c r="O26" s="13" t="str">
        <f>IF(K26=0,"",(N26-K26)/K26*100)</f>
        <v/>
      </c>
      <c r="P26" s="14"/>
    </row>
    <row r="27" s="2" customFormat="1" customHeight="1" spans="1:10">
      <c r="A27" s="19" t="str">
        <f>机器设备!A54</f>
        <v>被评估单位填表人：</v>
      </c>
      <c r="J27" s="19"/>
    </row>
    <row r="28" s="2" customFormat="1" customHeight="1" spans="1:1">
      <c r="A28" s="19" t="str">
        <f>CONCATENATE(封面!B6,封面!D6,封面!E6,封面!F6,封面!G6,封面!H6,封面!I6)</f>
        <v>填表日期：2023年9月1日</v>
      </c>
    </row>
  </sheetData>
  <mergeCells count="16">
    <mergeCell ref="A1:P1"/>
    <mergeCell ref="A2:P2"/>
    <mergeCell ref="J4:K4"/>
    <mergeCell ref="L4:N4"/>
    <mergeCell ref="A26:C26"/>
    <mergeCell ref="A4:A5"/>
    <mergeCell ref="B4:B5"/>
    <mergeCell ref="C4:C5"/>
    <mergeCell ref="D4:D5"/>
    <mergeCell ref="E4:E5"/>
    <mergeCell ref="F4:F5"/>
    <mergeCell ref="G4:G5"/>
    <mergeCell ref="H4:H5"/>
    <mergeCell ref="I4:I5"/>
    <mergeCell ref="O4:O5"/>
    <mergeCell ref="P4:P5"/>
  </mergeCells>
  <printOptions horizontalCentered="1"/>
  <pageMargins left="0.62992125984252" right="0.62992125984252" top="0.708661417322835" bottom="0.590551181102362" header="1.02362204724409" footer="0.511811023622047"/>
  <pageSetup paperSize="9" scale="88" fitToHeight="0" orientation="landscape" horizontalDpi="300" verticalDpi="300"/>
  <headerFooter scaleWithDoc="0">
    <oddFooter>&amp;C&amp;"宋体,常规"&amp;10第 &amp;P 页，共 &amp;N 页&amp;R&amp;"宋体,常规"&amp;10评估机构：中环松德（北京）资产评估有限公司</oddFooter>
  </headerFooter>
  <legacyDrawing r:id="rId2"/>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7"/>
  <sheetViews>
    <sheetView view="pageBreakPreview" zoomScaleNormal="100" workbookViewId="0">
      <selection activeCell="T16" sqref="T16"/>
    </sheetView>
  </sheetViews>
  <sheetFormatPr defaultColWidth="9" defaultRowHeight="15.75" customHeight="1"/>
  <cols>
    <col min="1" max="1" width="6.125" style="4" customWidth="1"/>
    <col min="2" max="2" width="7.5" style="4" customWidth="1"/>
    <col min="3" max="3" width="10.5" style="4" customWidth="1"/>
    <col min="4" max="4" width="8.625" style="4" customWidth="1"/>
    <col min="5" max="5" width="10.375" style="4" customWidth="1"/>
    <col min="6" max="6" width="7.5" style="4" customWidth="1"/>
    <col min="7" max="7" width="6.375" style="4" customWidth="1"/>
    <col min="8" max="9" width="10.125" style="4" customWidth="1"/>
    <col min="10" max="12" width="11" style="4" customWidth="1"/>
    <col min="13" max="13" width="7" style="4" customWidth="1"/>
    <col min="14" max="14" width="11" style="4" customWidth="1"/>
    <col min="15" max="15" width="5" style="4" customWidth="1"/>
    <col min="16" max="16" width="12.5" style="4" customWidth="1"/>
    <col min="17" max="16384" width="9" style="4"/>
  </cols>
  <sheetData>
    <row r="1" s="1" customFormat="1" ht="24.95" customHeight="1" spans="1:16">
      <c r="A1" s="5" t="s">
        <v>626</v>
      </c>
      <c r="B1" s="5"/>
      <c r="C1" s="5"/>
      <c r="D1" s="5"/>
      <c r="E1" s="5"/>
      <c r="F1" s="5"/>
      <c r="G1" s="5"/>
      <c r="H1" s="5"/>
      <c r="I1" s="5"/>
      <c r="J1" s="5"/>
      <c r="K1" s="5"/>
      <c r="L1" s="5"/>
      <c r="M1" s="5"/>
      <c r="N1" s="5"/>
      <c r="O1" s="5"/>
      <c r="P1" s="5"/>
    </row>
    <row r="2" s="2" customFormat="1" ht="20.1" customHeight="1" spans="1:16">
      <c r="A2" s="6" t="str">
        <f>CONCATENATE(封面!B5,封面!D5,封面!E5,封面!F5,封面!G5,封面!H5,封面!I5)</f>
        <v>评估基准日：2023年7月31日</v>
      </c>
      <c r="B2" s="6"/>
      <c r="C2" s="6"/>
      <c r="D2" s="6"/>
      <c r="E2" s="6"/>
      <c r="F2" s="6"/>
      <c r="G2" s="6"/>
      <c r="H2" s="7"/>
      <c r="I2" s="7"/>
      <c r="J2" s="7"/>
      <c r="K2" s="7"/>
      <c r="L2" s="7"/>
      <c r="M2" s="7"/>
      <c r="N2" s="7"/>
      <c r="O2" s="7"/>
      <c r="P2" s="7"/>
    </row>
    <row r="3" s="2" customFormat="1" ht="20.1" customHeight="1" spans="1:16">
      <c r="A3" s="8" t="str">
        <f>封面!B4&amp;封面!D4</f>
        <v>被评估单位：北京北一中型数控机床有限责任公司</v>
      </c>
      <c r="P3" s="9" t="s">
        <v>19</v>
      </c>
    </row>
    <row r="4" s="3" customFormat="1" ht="20.1" customHeight="1" spans="1:16">
      <c r="A4" s="10" t="s">
        <v>21</v>
      </c>
      <c r="B4" s="76" t="s">
        <v>627</v>
      </c>
      <c r="C4" s="76" t="s">
        <v>409</v>
      </c>
      <c r="D4" s="76" t="s">
        <v>271</v>
      </c>
      <c r="E4" s="76" t="s">
        <v>410</v>
      </c>
      <c r="F4" s="76" t="s">
        <v>272</v>
      </c>
      <c r="G4" s="76" t="s">
        <v>273</v>
      </c>
      <c r="H4" s="76" t="s">
        <v>411</v>
      </c>
      <c r="I4" s="76" t="s">
        <v>291</v>
      </c>
      <c r="J4" s="10" t="s">
        <v>109</v>
      </c>
      <c r="K4" s="10"/>
      <c r="L4" s="10" t="s">
        <v>110</v>
      </c>
      <c r="M4" s="10"/>
      <c r="N4" s="10"/>
      <c r="O4" s="76" t="s">
        <v>147</v>
      </c>
      <c r="P4" s="76" t="s">
        <v>24</v>
      </c>
    </row>
    <row r="5" s="3" customFormat="1" ht="20.1" customHeight="1" spans="1:16">
      <c r="A5" s="10"/>
      <c r="B5" s="10"/>
      <c r="C5" s="10"/>
      <c r="D5" s="10"/>
      <c r="E5" s="10"/>
      <c r="F5" s="10"/>
      <c r="G5" s="10"/>
      <c r="H5" s="10"/>
      <c r="I5" s="10"/>
      <c r="J5" s="10" t="s">
        <v>353</v>
      </c>
      <c r="K5" s="10" t="s">
        <v>354</v>
      </c>
      <c r="L5" s="10" t="s">
        <v>353</v>
      </c>
      <c r="M5" s="10" t="s">
        <v>293</v>
      </c>
      <c r="N5" s="10" t="s">
        <v>354</v>
      </c>
      <c r="O5" s="10"/>
      <c r="P5" s="10"/>
    </row>
    <row r="6" s="2" customFormat="1" ht="20.1" customHeight="1" spans="1:16">
      <c r="A6" s="10"/>
      <c r="B6" s="10"/>
      <c r="C6" s="11"/>
      <c r="D6" s="11"/>
      <c r="E6" s="11"/>
      <c r="F6" s="10"/>
      <c r="G6" s="10"/>
      <c r="H6" s="12"/>
      <c r="I6" s="12"/>
      <c r="J6" s="13"/>
      <c r="K6" s="13"/>
      <c r="L6" s="13"/>
      <c r="M6" s="78"/>
      <c r="N6" s="13">
        <f>ROUND(L6*M6/100,0)</f>
        <v>0</v>
      </c>
      <c r="O6" s="13" t="str">
        <f>IF(K6=0,"",(N6-K6)/K6*100)</f>
        <v/>
      </c>
      <c r="P6" s="14"/>
    </row>
    <row r="7" s="2" customFormat="1" ht="20.1" customHeight="1" spans="1:16">
      <c r="A7" s="10"/>
      <c r="B7" s="10"/>
      <c r="C7" s="11"/>
      <c r="D7" s="11"/>
      <c r="E7" s="11"/>
      <c r="F7" s="10"/>
      <c r="G7" s="10"/>
      <c r="H7" s="12"/>
      <c r="I7" s="12"/>
      <c r="J7" s="13"/>
      <c r="K7" s="13"/>
      <c r="L7" s="13"/>
      <c r="M7" s="78"/>
      <c r="N7" s="13">
        <f t="shared" ref="N7:N23" si="0">ROUND(L7*M7/100,0)</f>
        <v>0</v>
      </c>
      <c r="O7" s="13" t="str">
        <f t="shared" ref="O7:O23" si="1">IF(K7=0,"",(N7-K7)/K7*100)</f>
        <v/>
      </c>
      <c r="P7" s="14"/>
    </row>
    <row r="8" s="2" customFormat="1" ht="20.1" customHeight="1" spans="1:16">
      <c r="A8" s="10"/>
      <c r="B8" s="10"/>
      <c r="C8" s="11"/>
      <c r="D8" s="11"/>
      <c r="E8" s="11"/>
      <c r="F8" s="10"/>
      <c r="G8" s="10"/>
      <c r="H8" s="12"/>
      <c r="I8" s="12"/>
      <c r="J8" s="13"/>
      <c r="K8" s="13"/>
      <c r="L8" s="13"/>
      <c r="M8" s="78"/>
      <c r="N8" s="13">
        <f t="shared" si="0"/>
        <v>0</v>
      </c>
      <c r="O8" s="13" t="str">
        <f t="shared" si="1"/>
        <v/>
      </c>
      <c r="P8" s="14"/>
    </row>
    <row r="9" s="2" customFormat="1" ht="20.1" customHeight="1" spans="1:16">
      <c r="A9" s="10"/>
      <c r="B9" s="10"/>
      <c r="C9" s="11"/>
      <c r="D9" s="11"/>
      <c r="E9" s="11"/>
      <c r="F9" s="10"/>
      <c r="G9" s="10"/>
      <c r="H9" s="12"/>
      <c r="I9" s="12"/>
      <c r="J9" s="13"/>
      <c r="K9" s="13"/>
      <c r="L9" s="13"/>
      <c r="M9" s="78"/>
      <c r="N9" s="13">
        <f t="shared" si="0"/>
        <v>0</v>
      </c>
      <c r="O9" s="13" t="str">
        <f t="shared" si="1"/>
        <v/>
      </c>
      <c r="P9" s="14"/>
    </row>
    <row r="10" s="2" customFormat="1" ht="20.1" customHeight="1" spans="1:16">
      <c r="A10" s="10"/>
      <c r="B10" s="10"/>
      <c r="C10" s="11"/>
      <c r="D10" s="11"/>
      <c r="E10" s="11"/>
      <c r="F10" s="10"/>
      <c r="G10" s="10"/>
      <c r="H10" s="12"/>
      <c r="I10" s="12"/>
      <c r="J10" s="13"/>
      <c r="K10" s="13"/>
      <c r="L10" s="13"/>
      <c r="M10" s="78"/>
      <c r="N10" s="13">
        <f t="shared" si="0"/>
        <v>0</v>
      </c>
      <c r="O10" s="13" t="str">
        <f t="shared" si="1"/>
        <v/>
      </c>
      <c r="P10" s="14"/>
    </row>
    <row r="11" s="2" customFormat="1" ht="20.1" customHeight="1" spans="1:16">
      <c r="A11" s="10"/>
      <c r="B11" s="10"/>
      <c r="C11" s="11"/>
      <c r="D11" s="11"/>
      <c r="E11" s="11"/>
      <c r="F11" s="10"/>
      <c r="G11" s="10"/>
      <c r="H11" s="12"/>
      <c r="I11" s="12"/>
      <c r="J11" s="13"/>
      <c r="K11" s="13"/>
      <c r="L11" s="13"/>
      <c r="M11" s="78"/>
      <c r="N11" s="13">
        <f t="shared" si="0"/>
        <v>0</v>
      </c>
      <c r="O11" s="13" t="str">
        <f t="shared" si="1"/>
        <v/>
      </c>
      <c r="P11" s="14"/>
    </row>
    <row r="12" s="2" customFormat="1" ht="20.1" customHeight="1" spans="1:16">
      <c r="A12" s="10"/>
      <c r="B12" s="10"/>
      <c r="C12" s="11"/>
      <c r="D12" s="11"/>
      <c r="E12" s="11"/>
      <c r="F12" s="10"/>
      <c r="G12" s="10"/>
      <c r="H12" s="12"/>
      <c r="I12" s="12"/>
      <c r="J12" s="13"/>
      <c r="K12" s="13"/>
      <c r="L12" s="13"/>
      <c r="M12" s="78"/>
      <c r="N12" s="13">
        <f t="shared" si="0"/>
        <v>0</v>
      </c>
      <c r="O12" s="13" t="str">
        <f t="shared" si="1"/>
        <v/>
      </c>
      <c r="P12" s="14"/>
    </row>
    <row r="13" s="2" customFormat="1" ht="20.1" customHeight="1" spans="1:16">
      <c r="A13" s="10"/>
      <c r="B13" s="10"/>
      <c r="C13" s="11"/>
      <c r="D13" s="11"/>
      <c r="E13" s="11"/>
      <c r="F13" s="10"/>
      <c r="G13" s="10"/>
      <c r="H13" s="12"/>
      <c r="I13" s="12"/>
      <c r="J13" s="13"/>
      <c r="K13" s="13"/>
      <c r="L13" s="13"/>
      <c r="M13" s="78"/>
      <c r="N13" s="13">
        <f t="shared" si="0"/>
        <v>0</v>
      </c>
      <c r="O13" s="13" t="str">
        <f t="shared" si="1"/>
        <v/>
      </c>
      <c r="P13" s="14"/>
    </row>
    <row r="14" s="2" customFormat="1" ht="20.1" customHeight="1" spans="1:16">
      <c r="A14" s="10"/>
      <c r="B14" s="10"/>
      <c r="C14" s="11"/>
      <c r="D14" s="11"/>
      <c r="E14" s="11"/>
      <c r="F14" s="10"/>
      <c r="G14" s="10"/>
      <c r="H14" s="12"/>
      <c r="I14" s="12"/>
      <c r="J14" s="13"/>
      <c r="K14" s="13"/>
      <c r="L14" s="13"/>
      <c r="M14" s="78"/>
      <c r="N14" s="13">
        <f t="shared" si="0"/>
        <v>0</v>
      </c>
      <c r="O14" s="13" t="str">
        <f t="shared" si="1"/>
        <v/>
      </c>
      <c r="P14" s="14"/>
    </row>
    <row r="15" s="2" customFormat="1" ht="20.1" customHeight="1" spans="1:16">
      <c r="A15" s="10"/>
      <c r="B15" s="10"/>
      <c r="C15" s="11"/>
      <c r="D15" s="11"/>
      <c r="E15" s="11"/>
      <c r="F15" s="10"/>
      <c r="G15" s="10"/>
      <c r="H15" s="12"/>
      <c r="I15" s="12"/>
      <c r="J15" s="13"/>
      <c r="K15" s="13"/>
      <c r="L15" s="13"/>
      <c r="M15" s="78"/>
      <c r="N15" s="13">
        <f t="shared" si="0"/>
        <v>0</v>
      </c>
      <c r="O15" s="13" t="str">
        <f t="shared" si="1"/>
        <v/>
      </c>
      <c r="P15" s="14"/>
    </row>
    <row r="16" s="2" customFormat="1" ht="20.1" customHeight="1" spans="1:16">
      <c r="A16" s="10"/>
      <c r="B16" s="10"/>
      <c r="C16" s="11"/>
      <c r="D16" s="11"/>
      <c r="E16" s="11"/>
      <c r="F16" s="10"/>
      <c r="G16" s="10"/>
      <c r="H16" s="12"/>
      <c r="I16" s="131"/>
      <c r="J16" s="13"/>
      <c r="K16" s="13"/>
      <c r="L16" s="13"/>
      <c r="M16" s="78"/>
      <c r="N16" s="13">
        <f t="shared" si="0"/>
        <v>0</v>
      </c>
      <c r="O16" s="13" t="str">
        <f t="shared" si="1"/>
        <v/>
      </c>
      <c r="P16" s="14"/>
    </row>
    <row r="17" s="2" customFormat="1" ht="20.1" customHeight="1" spans="1:16">
      <c r="A17" s="10"/>
      <c r="B17" s="10"/>
      <c r="C17" s="11"/>
      <c r="D17" s="11"/>
      <c r="E17" s="11"/>
      <c r="F17" s="10"/>
      <c r="G17" s="10"/>
      <c r="H17" s="105"/>
      <c r="I17" s="12"/>
      <c r="J17" s="47"/>
      <c r="K17" s="13"/>
      <c r="L17" s="13"/>
      <c r="M17" s="78"/>
      <c r="N17" s="13">
        <f t="shared" si="0"/>
        <v>0</v>
      </c>
      <c r="O17" s="13" t="str">
        <f t="shared" si="1"/>
        <v/>
      </c>
      <c r="P17" s="14"/>
    </row>
    <row r="18" s="2" customFormat="1" ht="20.1" customHeight="1" spans="1:16">
      <c r="A18" s="10"/>
      <c r="B18" s="10"/>
      <c r="C18" s="11"/>
      <c r="D18" s="11"/>
      <c r="E18" s="11"/>
      <c r="F18" s="10"/>
      <c r="G18" s="10"/>
      <c r="H18" s="12"/>
      <c r="I18" s="132"/>
      <c r="J18" s="13"/>
      <c r="K18" s="13"/>
      <c r="L18" s="13"/>
      <c r="M18" s="78"/>
      <c r="N18" s="13">
        <f t="shared" si="0"/>
        <v>0</v>
      </c>
      <c r="O18" s="13" t="str">
        <f t="shared" si="1"/>
        <v/>
      </c>
      <c r="P18" s="14"/>
    </row>
    <row r="19" s="2" customFormat="1" ht="20.1" customHeight="1" spans="1:16">
      <c r="A19" s="10"/>
      <c r="B19" s="10"/>
      <c r="C19" s="11"/>
      <c r="D19" s="11"/>
      <c r="E19" s="11"/>
      <c r="F19" s="10"/>
      <c r="G19" s="10"/>
      <c r="H19" s="12"/>
      <c r="I19" s="12"/>
      <c r="J19" s="13"/>
      <c r="K19" s="13"/>
      <c r="L19" s="13"/>
      <c r="M19" s="78"/>
      <c r="N19" s="13">
        <f t="shared" si="0"/>
        <v>0</v>
      </c>
      <c r="O19" s="13" t="str">
        <f t="shared" si="1"/>
        <v/>
      </c>
      <c r="P19" s="14"/>
    </row>
    <row r="20" s="2" customFormat="1" ht="20.1" customHeight="1" spans="1:16">
      <c r="A20" s="10"/>
      <c r="B20" s="10"/>
      <c r="C20" s="11"/>
      <c r="D20" s="11"/>
      <c r="E20" s="11"/>
      <c r="F20" s="10"/>
      <c r="G20" s="10"/>
      <c r="H20" s="12"/>
      <c r="I20" s="12"/>
      <c r="J20" s="13"/>
      <c r="K20" s="13"/>
      <c r="L20" s="13"/>
      <c r="M20" s="78"/>
      <c r="N20" s="13">
        <f t="shared" si="0"/>
        <v>0</v>
      </c>
      <c r="O20" s="13" t="str">
        <f t="shared" si="1"/>
        <v/>
      </c>
      <c r="P20" s="14"/>
    </row>
    <row r="21" s="2" customFormat="1" ht="20.1" customHeight="1" spans="1:16">
      <c r="A21" s="10"/>
      <c r="B21" s="10"/>
      <c r="C21" s="11"/>
      <c r="D21" s="11"/>
      <c r="E21" s="117"/>
      <c r="F21" s="10"/>
      <c r="G21" s="10"/>
      <c r="H21" s="12"/>
      <c r="I21" s="12"/>
      <c r="J21" s="13"/>
      <c r="K21" s="13"/>
      <c r="L21" s="13"/>
      <c r="M21" s="78"/>
      <c r="N21" s="13">
        <f t="shared" si="0"/>
        <v>0</v>
      </c>
      <c r="O21" s="13" t="str">
        <f t="shared" si="1"/>
        <v/>
      </c>
      <c r="P21" s="14"/>
    </row>
    <row r="22" s="2" customFormat="1" ht="20.1" customHeight="1" spans="1:16">
      <c r="A22" s="10"/>
      <c r="B22" s="10"/>
      <c r="C22" s="11"/>
      <c r="D22" s="11"/>
      <c r="E22" s="11"/>
      <c r="F22" s="10"/>
      <c r="G22" s="10"/>
      <c r="H22" s="12"/>
      <c r="I22" s="12"/>
      <c r="J22" s="13"/>
      <c r="K22" s="13"/>
      <c r="L22" s="13"/>
      <c r="M22" s="78"/>
      <c r="N22" s="13">
        <f t="shared" si="0"/>
        <v>0</v>
      </c>
      <c r="O22" s="13" t="str">
        <f t="shared" si="1"/>
        <v/>
      </c>
      <c r="P22" s="14"/>
    </row>
    <row r="23" s="2" customFormat="1" ht="20.1" customHeight="1" spans="1:16">
      <c r="A23" s="10"/>
      <c r="B23" s="10"/>
      <c r="C23" s="11"/>
      <c r="D23" s="11"/>
      <c r="E23" s="11"/>
      <c r="F23" s="10"/>
      <c r="G23" s="10"/>
      <c r="H23" s="12"/>
      <c r="I23" s="12"/>
      <c r="J23" s="13"/>
      <c r="K23" s="13"/>
      <c r="L23" s="13"/>
      <c r="M23" s="78"/>
      <c r="N23" s="13">
        <f t="shared" si="0"/>
        <v>0</v>
      </c>
      <c r="O23" s="13" t="str">
        <f t="shared" si="1"/>
        <v/>
      </c>
      <c r="P23" s="14"/>
    </row>
    <row r="24" s="2" customFormat="1" ht="20.1" customHeight="1" spans="1:16">
      <c r="A24" s="10"/>
      <c r="B24" s="10"/>
      <c r="C24" s="11"/>
      <c r="D24" s="11"/>
      <c r="E24" s="11"/>
      <c r="F24" s="10"/>
      <c r="G24" s="10"/>
      <c r="H24" s="12"/>
      <c r="I24" s="12"/>
      <c r="J24" s="13"/>
      <c r="K24" s="13"/>
      <c r="L24" s="13"/>
      <c r="M24" s="78"/>
      <c r="N24" s="13"/>
      <c r="O24" s="13"/>
      <c r="P24" s="14"/>
    </row>
    <row r="25" s="2" customFormat="1" ht="20.1" customHeight="1" spans="1:16">
      <c r="A25" s="16" t="s">
        <v>222</v>
      </c>
      <c r="B25" s="106"/>
      <c r="C25" s="17"/>
      <c r="D25" s="11"/>
      <c r="E25" s="11"/>
      <c r="F25" s="10"/>
      <c r="G25" s="10"/>
      <c r="H25" s="12"/>
      <c r="I25" s="12"/>
      <c r="J25" s="13">
        <f>SUM(J6:J24)</f>
        <v>0</v>
      </c>
      <c r="K25" s="13">
        <f>SUM(K6:K24)</f>
        <v>0</v>
      </c>
      <c r="L25" s="13">
        <f>SUM(L6:L24)</f>
        <v>0</v>
      </c>
      <c r="M25" s="78"/>
      <c r="N25" s="13">
        <f>SUM(N6:N24)</f>
        <v>0</v>
      </c>
      <c r="O25" s="13" t="str">
        <f>IF(K25=0,"",(N25-K25)/K25*100)</f>
        <v/>
      </c>
      <c r="P25" s="14"/>
    </row>
    <row r="26" s="2" customFormat="1" customHeight="1" spans="1:10">
      <c r="A26" s="19" t="str">
        <f>车辆!A27</f>
        <v>被评估单位填表人：</v>
      </c>
      <c r="J26" s="19"/>
    </row>
    <row r="27" s="2" customFormat="1" customHeight="1" spans="1:1">
      <c r="A27" s="19" t="str">
        <f>CONCATENATE(封面!B6,封面!D6,封面!E6,封面!F6,封面!G6,封面!H6,封面!I6)</f>
        <v>填表日期：2023年9月1日</v>
      </c>
    </row>
  </sheetData>
  <mergeCells count="16">
    <mergeCell ref="A1:P1"/>
    <mergeCell ref="A2:P2"/>
    <mergeCell ref="J4:K4"/>
    <mergeCell ref="L4:N4"/>
    <mergeCell ref="A25:C25"/>
    <mergeCell ref="A4:A5"/>
    <mergeCell ref="B4:B5"/>
    <mergeCell ref="C4:C5"/>
    <mergeCell ref="D4:D5"/>
    <mergeCell ref="E4:E5"/>
    <mergeCell ref="F4:F5"/>
    <mergeCell ref="G4:G5"/>
    <mergeCell ref="H4:H5"/>
    <mergeCell ref="I4:I5"/>
    <mergeCell ref="O4:O5"/>
    <mergeCell ref="P4:P5"/>
  </mergeCells>
  <printOptions horizontalCentered="1"/>
  <pageMargins left="0.62992125984252" right="0.62992125984252" top="0.708661417322835" bottom="0.590551181102362" header="1.02362204724409" footer="0.511811023622047"/>
  <pageSetup paperSize="9" scale="85" fitToHeight="0" orientation="landscape" horizontalDpi="300" verticalDpi="300"/>
  <headerFooter scaleWithDoc="0">
    <oddFooter>&amp;C&amp;"宋体,常规"&amp;10第 &amp;P 页，共 &amp;N 页&amp;R&amp;"宋体,常规"&amp;10评估机构：中环松德（北京）资产评估有限公司</oddFooter>
  </headerFooter>
  <legacyDrawing r:id="rId2"/>
</worksheet>
</file>

<file path=xl/worksheets/sheet5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8"/>
  <sheetViews>
    <sheetView view="pageBreakPreview" zoomScaleNormal="100" workbookViewId="0">
      <selection activeCell="T16" sqref="T16"/>
    </sheetView>
  </sheetViews>
  <sheetFormatPr defaultColWidth="9" defaultRowHeight="15.75" customHeight="1"/>
  <cols>
    <col min="1" max="1" width="6.375" style="4" customWidth="1"/>
    <col min="2" max="2" width="10.5" style="4" customWidth="1"/>
    <col min="3" max="3" width="9.625" style="4" customWidth="1"/>
    <col min="4" max="4" width="10.5" style="4" customWidth="1"/>
    <col min="5" max="7" width="9.625" style="4" customWidth="1"/>
    <col min="8" max="8" width="8.625" style="4" customWidth="1"/>
    <col min="9" max="9" width="8" style="4" customWidth="1"/>
    <col min="10" max="13" width="13" style="4" customWidth="1"/>
    <col min="14" max="14" width="8.125" style="4" customWidth="1"/>
    <col min="15" max="16384" width="9" style="4"/>
  </cols>
  <sheetData>
    <row r="1" s="1" customFormat="1" ht="24.95" customHeight="1" spans="1:15">
      <c r="A1" s="5" t="s">
        <v>628</v>
      </c>
      <c r="B1" s="5"/>
      <c r="C1" s="5"/>
      <c r="D1" s="5"/>
      <c r="E1" s="5"/>
      <c r="F1" s="5"/>
      <c r="G1" s="5"/>
      <c r="H1" s="5"/>
      <c r="I1" s="5"/>
      <c r="J1" s="5"/>
      <c r="K1" s="5"/>
      <c r="L1" s="5"/>
      <c r="M1" s="5"/>
      <c r="N1" s="5"/>
      <c r="O1" s="5"/>
    </row>
    <row r="2" s="2" customFormat="1" ht="20.1" customHeight="1" spans="1:15">
      <c r="A2" s="6" t="str">
        <f>CONCATENATE(封面!B5,封面!D5,封面!E5,封面!F5,封面!G5,封面!H5,封面!I5)</f>
        <v>评估基准日：2023年7月31日</v>
      </c>
      <c r="B2" s="6"/>
      <c r="C2" s="6"/>
      <c r="D2" s="6"/>
      <c r="E2" s="6"/>
      <c r="F2" s="6"/>
      <c r="G2" s="6"/>
      <c r="H2" s="6"/>
      <c r="I2" s="7"/>
      <c r="J2" s="7"/>
      <c r="K2" s="7"/>
      <c r="L2" s="7"/>
      <c r="M2" s="7"/>
      <c r="N2" s="7"/>
      <c r="O2" s="7"/>
    </row>
    <row r="3" s="2" customFormat="1" ht="20.1" customHeight="1" spans="1:15">
      <c r="A3" s="8" t="str">
        <f>封面!B4&amp;封面!D4</f>
        <v>被评估单位：北京北一中型数控机床有限责任公司</v>
      </c>
      <c r="O3" s="9" t="s">
        <v>19</v>
      </c>
    </row>
    <row r="4" s="75" customFormat="1" ht="20.1" customHeight="1" spans="1:15">
      <c r="A4" s="125" t="s">
        <v>21</v>
      </c>
      <c r="B4" s="125" t="s">
        <v>365</v>
      </c>
      <c r="C4" s="126" t="s">
        <v>366</v>
      </c>
      <c r="D4" s="125" t="s">
        <v>367</v>
      </c>
      <c r="E4" s="125" t="s">
        <v>368</v>
      </c>
      <c r="F4" s="125" t="s">
        <v>369</v>
      </c>
      <c r="G4" s="125" t="s">
        <v>371</v>
      </c>
      <c r="H4" s="125" t="s">
        <v>372</v>
      </c>
      <c r="I4" s="125" t="s">
        <v>373</v>
      </c>
      <c r="J4" s="10" t="s">
        <v>109</v>
      </c>
      <c r="K4" s="10"/>
      <c r="L4" s="129" t="s">
        <v>110</v>
      </c>
      <c r="M4" s="130"/>
      <c r="N4" s="125" t="s">
        <v>147</v>
      </c>
      <c r="O4" s="125" t="s">
        <v>24</v>
      </c>
    </row>
    <row r="5" s="75" customFormat="1" ht="20.1" customHeight="1" spans="1:15">
      <c r="A5" s="127"/>
      <c r="B5" s="127"/>
      <c r="C5" s="128"/>
      <c r="D5" s="127"/>
      <c r="E5" s="127"/>
      <c r="F5" s="127"/>
      <c r="G5" s="127"/>
      <c r="H5" s="127"/>
      <c r="I5" s="127"/>
      <c r="J5" s="10" t="s">
        <v>353</v>
      </c>
      <c r="K5" s="10" t="s">
        <v>354</v>
      </c>
      <c r="L5" s="10" t="s">
        <v>353</v>
      </c>
      <c r="M5" s="10" t="s">
        <v>354</v>
      </c>
      <c r="N5" s="127"/>
      <c r="O5" s="127"/>
    </row>
    <row r="6" s="2" customFormat="1" ht="20.1" customHeight="1" spans="1:15">
      <c r="A6" s="10"/>
      <c r="B6" s="10"/>
      <c r="C6" s="104"/>
      <c r="D6" s="11"/>
      <c r="E6" s="12"/>
      <c r="F6" s="10"/>
      <c r="G6" s="10"/>
      <c r="H6" s="10"/>
      <c r="I6" s="13"/>
      <c r="J6" s="13"/>
      <c r="K6" s="13"/>
      <c r="L6" s="13"/>
      <c r="M6" s="13"/>
      <c r="N6" s="13" t="str">
        <f>IF(K6=0,"",(M6-K6)/K6*100)</f>
        <v/>
      </c>
      <c r="O6" s="14"/>
    </row>
    <row r="7" s="2" customFormat="1" ht="20.1" customHeight="1" spans="1:15">
      <c r="A7" s="10"/>
      <c r="B7" s="10"/>
      <c r="C7" s="104"/>
      <c r="D7" s="11"/>
      <c r="E7" s="12"/>
      <c r="F7" s="10"/>
      <c r="G7" s="10"/>
      <c r="H7" s="10"/>
      <c r="I7" s="13"/>
      <c r="J7" s="13"/>
      <c r="K7" s="13"/>
      <c r="L7" s="13"/>
      <c r="M7" s="13"/>
      <c r="N7" s="13" t="str">
        <f t="shared" ref="N7:N24" si="0">IF(K7=0,"",(M7-K7)/K7*100)</f>
        <v/>
      </c>
      <c r="O7" s="14"/>
    </row>
    <row r="8" s="2" customFormat="1" ht="20.1" customHeight="1" spans="1:15">
      <c r="A8" s="10"/>
      <c r="B8" s="10"/>
      <c r="C8" s="104"/>
      <c r="D8" s="11"/>
      <c r="E8" s="12"/>
      <c r="F8" s="10"/>
      <c r="G8" s="10"/>
      <c r="H8" s="10"/>
      <c r="I8" s="13"/>
      <c r="J8" s="13"/>
      <c r="K8" s="13"/>
      <c r="L8" s="13"/>
      <c r="M8" s="13"/>
      <c r="N8" s="13" t="str">
        <f t="shared" si="0"/>
        <v/>
      </c>
      <c r="O8" s="14"/>
    </row>
    <row r="9" s="2" customFormat="1" ht="20.1" customHeight="1" spans="1:15">
      <c r="A9" s="10"/>
      <c r="B9" s="10"/>
      <c r="C9" s="104"/>
      <c r="D9" s="11"/>
      <c r="E9" s="12"/>
      <c r="F9" s="10"/>
      <c r="G9" s="10"/>
      <c r="H9" s="10"/>
      <c r="I9" s="13"/>
      <c r="J9" s="13"/>
      <c r="K9" s="13"/>
      <c r="L9" s="13"/>
      <c r="M9" s="13"/>
      <c r="N9" s="13" t="str">
        <f t="shared" si="0"/>
        <v/>
      </c>
      <c r="O9" s="14"/>
    </row>
    <row r="10" s="2" customFormat="1" ht="20.1" customHeight="1" spans="1:15">
      <c r="A10" s="10"/>
      <c r="B10" s="10"/>
      <c r="C10" s="104"/>
      <c r="D10" s="11"/>
      <c r="E10" s="12"/>
      <c r="F10" s="10"/>
      <c r="G10" s="10"/>
      <c r="H10" s="10"/>
      <c r="I10" s="13"/>
      <c r="J10" s="13"/>
      <c r="K10" s="13"/>
      <c r="L10" s="13"/>
      <c r="M10" s="13"/>
      <c r="N10" s="13" t="str">
        <f t="shared" si="0"/>
        <v/>
      </c>
      <c r="O10" s="14"/>
    </row>
    <row r="11" s="2" customFormat="1" ht="20.1" customHeight="1" spans="1:15">
      <c r="A11" s="10"/>
      <c r="B11" s="10"/>
      <c r="C11" s="104"/>
      <c r="D11" s="11"/>
      <c r="E11" s="12"/>
      <c r="F11" s="10"/>
      <c r="G11" s="10"/>
      <c r="H11" s="10"/>
      <c r="I11" s="13"/>
      <c r="J11" s="13"/>
      <c r="K11" s="13"/>
      <c r="L11" s="13"/>
      <c r="M11" s="13"/>
      <c r="N11" s="13" t="str">
        <f t="shared" si="0"/>
        <v/>
      </c>
      <c r="O11" s="14"/>
    </row>
    <row r="12" s="2" customFormat="1" ht="20.1" customHeight="1" spans="1:15">
      <c r="A12" s="10"/>
      <c r="B12" s="10"/>
      <c r="C12" s="104"/>
      <c r="D12" s="11"/>
      <c r="E12" s="12"/>
      <c r="F12" s="10"/>
      <c r="G12" s="10"/>
      <c r="H12" s="10"/>
      <c r="I12" s="13"/>
      <c r="J12" s="13"/>
      <c r="K12" s="13"/>
      <c r="L12" s="13"/>
      <c r="M12" s="13"/>
      <c r="N12" s="13" t="str">
        <f t="shared" si="0"/>
        <v/>
      </c>
      <c r="O12" s="14"/>
    </row>
    <row r="13" s="2" customFormat="1" ht="20.1" customHeight="1" spans="1:15">
      <c r="A13" s="10"/>
      <c r="B13" s="10"/>
      <c r="C13" s="104"/>
      <c r="D13" s="11"/>
      <c r="E13" s="12"/>
      <c r="F13" s="10"/>
      <c r="G13" s="10"/>
      <c r="H13" s="10"/>
      <c r="I13" s="13"/>
      <c r="J13" s="13"/>
      <c r="K13" s="13"/>
      <c r="L13" s="13"/>
      <c r="M13" s="13"/>
      <c r="N13" s="13" t="str">
        <f t="shared" si="0"/>
        <v/>
      </c>
      <c r="O13" s="14"/>
    </row>
    <row r="14" s="2" customFormat="1" ht="20.1" customHeight="1" spans="1:15">
      <c r="A14" s="10"/>
      <c r="B14" s="10"/>
      <c r="C14" s="104"/>
      <c r="D14" s="11"/>
      <c r="E14" s="12"/>
      <c r="F14" s="10"/>
      <c r="G14" s="10"/>
      <c r="H14" s="10"/>
      <c r="I14" s="13"/>
      <c r="J14" s="13"/>
      <c r="K14" s="13"/>
      <c r="L14" s="13"/>
      <c r="M14" s="13"/>
      <c r="N14" s="13" t="str">
        <f t="shared" si="0"/>
        <v/>
      </c>
      <c r="O14" s="14"/>
    </row>
    <row r="15" s="2" customFormat="1" ht="20.1" customHeight="1" spans="1:15">
      <c r="A15" s="10"/>
      <c r="B15" s="10"/>
      <c r="C15" s="104"/>
      <c r="D15" s="11"/>
      <c r="E15" s="12"/>
      <c r="F15" s="10"/>
      <c r="G15" s="10"/>
      <c r="H15" s="10"/>
      <c r="I15" s="13"/>
      <c r="J15" s="13"/>
      <c r="K15" s="13"/>
      <c r="L15" s="13"/>
      <c r="M15" s="13"/>
      <c r="N15" s="13" t="str">
        <f t="shared" si="0"/>
        <v/>
      </c>
      <c r="O15" s="14"/>
    </row>
    <row r="16" s="2" customFormat="1" ht="20.1" customHeight="1" spans="1:15">
      <c r="A16" s="10"/>
      <c r="B16" s="10"/>
      <c r="C16" s="104"/>
      <c r="D16" s="11"/>
      <c r="E16" s="12"/>
      <c r="F16" s="10"/>
      <c r="G16" s="10"/>
      <c r="H16" s="10"/>
      <c r="I16" s="77"/>
      <c r="J16" s="13"/>
      <c r="K16" s="13"/>
      <c r="L16" s="13"/>
      <c r="M16" s="13"/>
      <c r="N16" s="13" t="str">
        <f t="shared" si="0"/>
        <v/>
      </c>
      <c r="O16" s="14"/>
    </row>
    <row r="17" s="2" customFormat="1" ht="20.1" customHeight="1" spans="1:15">
      <c r="A17" s="10"/>
      <c r="B17" s="10"/>
      <c r="C17" s="104"/>
      <c r="D17" s="11"/>
      <c r="E17" s="12"/>
      <c r="F17" s="10"/>
      <c r="G17" s="10"/>
      <c r="H17" s="16"/>
      <c r="I17" s="13"/>
      <c r="J17" s="47"/>
      <c r="K17" s="13"/>
      <c r="L17" s="13"/>
      <c r="M17" s="13"/>
      <c r="N17" s="13" t="str">
        <f t="shared" si="0"/>
        <v/>
      </c>
      <c r="O17" s="14"/>
    </row>
    <row r="18" s="2" customFormat="1" ht="20.1" customHeight="1" spans="1:15">
      <c r="A18" s="10"/>
      <c r="B18" s="10"/>
      <c r="C18" s="104"/>
      <c r="D18" s="11"/>
      <c r="E18" s="12"/>
      <c r="F18" s="10"/>
      <c r="G18" s="10"/>
      <c r="H18" s="10"/>
      <c r="I18" s="52"/>
      <c r="J18" s="13"/>
      <c r="K18" s="13"/>
      <c r="L18" s="13"/>
      <c r="M18" s="13"/>
      <c r="N18" s="13" t="str">
        <f t="shared" si="0"/>
        <v/>
      </c>
      <c r="O18" s="14"/>
    </row>
    <row r="19" s="2" customFormat="1" ht="20.1" customHeight="1" spans="1:15">
      <c r="A19" s="10"/>
      <c r="B19" s="10"/>
      <c r="C19" s="104"/>
      <c r="D19" s="11"/>
      <c r="E19" s="12"/>
      <c r="F19" s="10"/>
      <c r="G19" s="10"/>
      <c r="H19" s="10"/>
      <c r="I19" s="13"/>
      <c r="J19" s="13"/>
      <c r="K19" s="13"/>
      <c r="L19" s="13"/>
      <c r="M19" s="13"/>
      <c r="N19" s="13" t="str">
        <f t="shared" si="0"/>
        <v/>
      </c>
      <c r="O19" s="14"/>
    </row>
    <row r="20" s="2" customFormat="1" ht="20.1" customHeight="1" spans="1:15">
      <c r="A20" s="10"/>
      <c r="B20" s="10"/>
      <c r="C20" s="104"/>
      <c r="D20" s="11"/>
      <c r="E20" s="12"/>
      <c r="F20" s="10"/>
      <c r="G20" s="10"/>
      <c r="H20" s="10"/>
      <c r="I20" s="13"/>
      <c r="J20" s="13"/>
      <c r="K20" s="13"/>
      <c r="L20" s="13"/>
      <c r="M20" s="13"/>
      <c r="N20" s="13" t="str">
        <f t="shared" si="0"/>
        <v/>
      </c>
      <c r="O20" s="14"/>
    </row>
    <row r="21" s="2" customFormat="1" ht="20.1" customHeight="1" spans="1:15">
      <c r="A21" s="10"/>
      <c r="B21" s="10"/>
      <c r="C21" s="104"/>
      <c r="D21" s="11"/>
      <c r="E21" s="105"/>
      <c r="F21" s="10"/>
      <c r="G21" s="10"/>
      <c r="H21" s="10"/>
      <c r="I21" s="13"/>
      <c r="J21" s="13"/>
      <c r="K21" s="13"/>
      <c r="L21" s="13"/>
      <c r="M21" s="13"/>
      <c r="N21" s="13" t="str">
        <f t="shared" si="0"/>
        <v/>
      </c>
      <c r="O21" s="14"/>
    </row>
    <row r="22" s="2" customFormat="1" ht="20.1" customHeight="1" spans="1:15">
      <c r="A22" s="10"/>
      <c r="B22" s="10"/>
      <c r="C22" s="104"/>
      <c r="D22" s="11"/>
      <c r="E22" s="12"/>
      <c r="F22" s="10"/>
      <c r="G22" s="10"/>
      <c r="H22" s="10"/>
      <c r="I22" s="13"/>
      <c r="J22" s="13"/>
      <c r="K22" s="13"/>
      <c r="L22" s="13"/>
      <c r="M22" s="13"/>
      <c r="N22" s="13" t="str">
        <f t="shared" si="0"/>
        <v/>
      </c>
      <c r="O22" s="14"/>
    </row>
    <row r="23" s="2" customFormat="1" ht="20.1" customHeight="1" spans="1:15">
      <c r="A23" s="10"/>
      <c r="B23" s="10"/>
      <c r="C23" s="104"/>
      <c r="D23" s="11"/>
      <c r="E23" s="12"/>
      <c r="F23" s="10"/>
      <c r="G23" s="10"/>
      <c r="H23" s="10"/>
      <c r="I23" s="13"/>
      <c r="J23" s="13"/>
      <c r="K23" s="13"/>
      <c r="L23" s="13"/>
      <c r="M23" s="13"/>
      <c r="N23" s="13" t="str">
        <f t="shared" si="0"/>
        <v/>
      </c>
      <c r="O23" s="14"/>
    </row>
    <row r="24" s="2" customFormat="1" ht="20.1" customHeight="1" spans="1:15">
      <c r="A24" s="10"/>
      <c r="B24" s="10"/>
      <c r="C24" s="104"/>
      <c r="D24" s="11"/>
      <c r="E24" s="12"/>
      <c r="F24" s="10"/>
      <c r="G24" s="10"/>
      <c r="H24" s="10"/>
      <c r="I24" s="13"/>
      <c r="J24" s="13"/>
      <c r="K24" s="13"/>
      <c r="L24" s="13"/>
      <c r="M24" s="13"/>
      <c r="N24" s="13" t="str">
        <f t="shared" si="0"/>
        <v/>
      </c>
      <c r="O24" s="14"/>
    </row>
    <row r="25" s="2" customFormat="1" ht="20.1" customHeight="1" spans="1:15">
      <c r="A25" s="10"/>
      <c r="B25" s="10"/>
      <c r="C25" s="104"/>
      <c r="D25" s="11"/>
      <c r="E25" s="12"/>
      <c r="F25" s="10"/>
      <c r="G25" s="10"/>
      <c r="H25" s="10"/>
      <c r="I25" s="13"/>
      <c r="J25" s="13"/>
      <c r="K25" s="13"/>
      <c r="L25" s="13"/>
      <c r="M25" s="13"/>
      <c r="N25" s="13"/>
      <c r="O25" s="14"/>
    </row>
    <row r="26" s="2" customFormat="1" ht="20.1" customHeight="1" spans="1:15">
      <c r="A26" s="16" t="s">
        <v>181</v>
      </c>
      <c r="B26" s="106"/>
      <c r="C26" s="106"/>
      <c r="D26" s="17"/>
      <c r="E26" s="12"/>
      <c r="F26" s="10"/>
      <c r="G26" s="10"/>
      <c r="H26" s="10"/>
      <c r="I26" s="13"/>
      <c r="J26" s="13">
        <f>SUM(J6:J25)</f>
        <v>0</v>
      </c>
      <c r="K26" s="13">
        <f>SUM(K6:K25)</f>
        <v>0</v>
      </c>
      <c r="L26" s="13">
        <f>SUM(L6:L25)</f>
        <v>0</v>
      </c>
      <c r="M26" s="13">
        <f>SUM(M6:M25)</f>
        <v>0</v>
      </c>
      <c r="N26" s="13" t="str">
        <f>IF(K26=0,"",(M26-K26)/K26*100)</f>
        <v/>
      </c>
      <c r="O26" s="14"/>
    </row>
    <row r="27" s="2" customFormat="1" customHeight="1" spans="1:12">
      <c r="A27" s="19" t="str">
        <f>电子设备!A26</f>
        <v>被评估单位填表人：</v>
      </c>
      <c r="G27" s="8"/>
      <c r="J27" s="18"/>
      <c r="L27" s="18"/>
    </row>
    <row r="28" s="2" customFormat="1" customHeight="1" spans="1:1">
      <c r="A28" s="19" t="str">
        <f>CONCATENATE(封面!B6,封面!D6,封面!E6,封面!F6,封面!G6,封面!H6,封面!I6)</f>
        <v>填表日期：2023年9月1日</v>
      </c>
    </row>
  </sheetData>
  <mergeCells count="16">
    <mergeCell ref="A1:O1"/>
    <mergeCell ref="A2:O2"/>
    <mergeCell ref="J4:K4"/>
    <mergeCell ref="L4:M4"/>
    <mergeCell ref="A26:D26"/>
    <mergeCell ref="A4:A5"/>
    <mergeCell ref="B4:B5"/>
    <mergeCell ref="C4:C5"/>
    <mergeCell ref="D4:D5"/>
    <mergeCell ref="E4:E5"/>
    <mergeCell ref="F4:F5"/>
    <mergeCell ref="G4:G5"/>
    <mergeCell ref="H4:H5"/>
    <mergeCell ref="I4:I5"/>
    <mergeCell ref="N4:N5"/>
    <mergeCell ref="O4:O5"/>
  </mergeCells>
  <printOptions horizontalCentered="1"/>
  <pageMargins left="0.62992125984252" right="0.62992125984252" top="0.708661417322835" bottom="0.590551181102362" header="1.02362204724409" footer="0.511811023622047"/>
  <pageSetup paperSize="9" scale="82" fitToHeight="0" orientation="landscape" horizontalDpi="300" verticalDpi="300"/>
  <headerFooter scaleWithDoc="0">
    <oddFooter>&amp;C&amp;"宋体,常规"&amp;10第 &amp;P 页，共 &amp;N 页&amp;R&amp;"宋体,常规"&amp;10评估机构：中环松德（北京）资产评估有限公司</oddFooter>
  </headerFooter>
  <legacyDrawing r:id="rId2"/>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I26"/>
  <sheetViews>
    <sheetView view="pageBreakPreview" zoomScaleNormal="85" topLeftCell="A2" workbookViewId="0">
      <selection activeCell="T16" sqref="T16"/>
    </sheetView>
  </sheetViews>
  <sheetFormatPr defaultColWidth="9" defaultRowHeight="15.75" customHeight="1"/>
  <cols>
    <col min="1" max="1" width="7.875" style="4" customWidth="1"/>
    <col min="2" max="2" width="30.375" style="4" customWidth="1"/>
    <col min="3" max="5" width="25.625" style="4" customWidth="1"/>
    <col min="6" max="6" width="11" style="4" customWidth="1"/>
    <col min="7" max="16384" width="9" style="4"/>
  </cols>
  <sheetData>
    <row r="1" ht="15.5" spans="1:6">
      <c r="A1" s="120" t="s">
        <v>629</v>
      </c>
      <c r="B1" s="121" t="s">
        <v>630</v>
      </c>
      <c r="C1" s="122"/>
      <c r="D1" s="122"/>
      <c r="E1" s="122"/>
      <c r="F1" s="122"/>
    </row>
    <row r="2" s="1" customFormat="1" ht="24.95" customHeight="1" spans="1:6">
      <c r="A2" s="5" t="s">
        <v>631</v>
      </c>
      <c r="B2" s="5"/>
      <c r="C2" s="5"/>
      <c r="D2" s="5"/>
      <c r="E2" s="5"/>
      <c r="F2" s="5"/>
    </row>
    <row r="3" s="2" customFormat="1" ht="20.1" customHeight="1" spans="1:6">
      <c r="A3" s="6" t="str">
        <f>CONCATENATE(封面!B5,封面!D5,封面!E5,封面!F5,封面!G5,封面!H5,封面!I5)</f>
        <v>评估基准日：2023年7月31日</v>
      </c>
      <c r="B3" s="6"/>
      <c r="C3" s="6"/>
      <c r="D3" s="7"/>
      <c r="E3" s="7"/>
      <c r="F3" s="7"/>
    </row>
    <row r="4" s="2" customFormat="1" ht="20.1" customHeight="1" spans="1:6">
      <c r="A4" s="8" t="str">
        <f>封面!B4&amp;封面!D4</f>
        <v>被评估单位：北京北一中型数控机床有限责任公司</v>
      </c>
      <c r="F4" s="9" t="s">
        <v>19</v>
      </c>
    </row>
    <row r="5" s="3" customFormat="1" ht="24.95" customHeight="1" spans="1:6">
      <c r="A5" s="50" t="s">
        <v>158</v>
      </c>
      <c r="B5" s="50" t="s">
        <v>145</v>
      </c>
      <c r="C5" s="50" t="s">
        <v>109</v>
      </c>
      <c r="D5" s="50" t="s">
        <v>110</v>
      </c>
      <c r="E5" s="50" t="s">
        <v>146</v>
      </c>
      <c r="F5" s="50" t="s">
        <v>147</v>
      </c>
    </row>
    <row r="6" s="2" customFormat="1" ht="20.1" customHeight="1" spans="1:6">
      <c r="A6" s="50" t="s">
        <v>632</v>
      </c>
      <c r="B6" s="73" t="s">
        <v>633</v>
      </c>
      <c r="C6" s="13">
        <f>'在建（土建）'!I25</f>
        <v>0</v>
      </c>
      <c r="D6" s="13">
        <f>'在建（土建）'!J25</f>
        <v>0</v>
      </c>
      <c r="E6" s="13">
        <f>D6-C6</f>
        <v>0</v>
      </c>
      <c r="F6" s="13" t="str">
        <f>IF(C6=0,"",E6/C6*100)</f>
        <v/>
      </c>
    </row>
    <row r="7" s="2" customFormat="1" ht="20.1" customHeight="1" spans="1:6">
      <c r="A7" s="50" t="s">
        <v>634</v>
      </c>
      <c r="B7" s="73" t="s">
        <v>635</v>
      </c>
      <c r="C7" s="13">
        <f>'在建（设备）'!K26</f>
        <v>0</v>
      </c>
      <c r="D7" s="13">
        <f>'在建（设备）'!O26</f>
        <v>0</v>
      </c>
      <c r="E7" s="13">
        <f>D7-C7</f>
        <v>0</v>
      </c>
      <c r="F7" s="13" t="str">
        <f>IF(C7=0,"",E7/C7*100)</f>
        <v/>
      </c>
    </row>
    <row r="8" s="2" customFormat="1" ht="20.1" customHeight="1" spans="1:6">
      <c r="A8" s="50"/>
      <c r="B8" s="123"/>
      <c r="C8" s="13"/>
      <c r="D8" s="13"/>
      <c r="E8" s="13"/>
      <c r="F8" s="13"/>
    </row>
    <row r="9" s="2" customFormat="1" ht="20.1" customHeight="1" spans="1:6">
      <c r="A9" s="50"/>
      <c r="B9" s="123"/>
      <c r="C9" s="13"/>
      <c r="D9" s="13"/>
      <c r="E9" s="13"/>
      <c r="F9" s="13"/>
    </row>
    <row r="10" s="2" customFormat="1" ht="20.1" customHeight="1" spans="1:6">
      <c r="A10" s="50"/>
      <c r="B10" s="123"/>
      <c r="C10" s="13"/>
      <c r="D10" s="13"/>
      <c r="E10" s="13"/>
      <c r="F10" s="13"/>
    </row>
    <row r="11" s="2" customFormat="1" ht="20.1" customHeight="1" spans="1:6">
      <c r="A11" s="50"/>
      <c r="B11" s="123"/>
      <c r="C11" s="13"/>
      <c r="D11" s="13"/>
      <c r="E11" s="13"/>
      <c r="F11" s="13"/>
    </row>
    <row r="12" s="2" customFormat="1" ht="20.1" customHeight="1" spans="1:6">
      <c r="A12" s="50"/>
      <c r="B12" s="123"/>
      <c r="C12" s="13"/>
      <c r="D12" s="13"/>
      <c r="E12" s="13"/>
      <c r="F12" s="13"/>
    </row>
    <row r="13" s="2" customFormat="1" ht="20.1" customHeight="1" spans="1:6">
      <c r="A13" s="50"/>
      <c r="B13" s="123"/>
      <c r="C13" s="13"/>
      <c r="D13" s="13"/>
      <c r="E13" s="13"/>
      <c r="F13" s="13"/>
    </row>
    <row r="14" s="2" customFormat="1" ht="20.1" customHeight="1" spans="1:6">
      <c r="A14" s="50"/>
      <c r="B14" s="123"/>
      <c r="C14" s="13"/>
      <c r="D14" s="13"/>
      <c r="E14" s="13"/>
      <c r="F14" s="13"/>
    </row>
    <row r="15" s="2" customFormat="1" ht="20.1" customHeight="1" spans="1:9">
      <c r="A15" s="50"/>
      <c r="B15" s="123"/>
      <c r="C15" s="13"/>
      <c r="D15" s="13"/>
      <c r="E15" s="13"/>
      <c r="F15" s="13"/>
      <c r="I15" s="14"/>
    </row>
    <row r="16" s="2" customFormat="1" ht="20.1" customHeight="1" spans="1:6">
      <c r="A16" s="50"/>
      <c r="B16" s="123"/>
      <c r="C16" s="13"/>
      <c r="D16" s="13"/>
      <c r="E16" s="13"/>
      <c r="F16" s="13"/>
    </row>
    <row r="17" s="2" customFormat="1" ht="20.1" customHeight="1" spans="1:6">
      <c r="A17" s="50"/>
      <c r="B17" s="124"/>
      <c r="C17" s="13"/>
      <c r="D17" s="13"/>
      <c r="E17" s="13"/>
      <c r="F17" s="13"/>
    </row>
    <row r="18" s="2" customFormat="1" ht="20.1" customHeight="1" spans="1:6">
      <c r="A18" s="50"/>
      <c r="B18" s="123"/>
      <c r="C18" s="13"/>
      <c r="D18" s="13"/>
      <c r="E18" s="13"/>
      <c r="F18" s="13"/>
    </row>
    <row r="19" s="2" customFormat="1" ht="20.1" customHeight="1" spans="1:6">
      <c r="A19" s="50"/>
      <c r="B19" s="124"/>
      <c r="C19" s="13"/>
      <c r="D19" s="13"/>
      <c r="E19" s="15"/>
      <c r="F19" s="13"/>
    </row>
    <row r="20" s="2" customFormat="1" ht="20.1" customHeight="1" spans="1:6">
      <c r="A20" s="50"/>
      <c r="B20" s="123"/>
      <c r="C20" s="13"/>
      <c r="D20" s="13"/>
      <c r="E20" s="13"/>
      <c r="F20" s="13"/>
    </row>
    <row r="21" s="2" customFormat="1" ht="20.1" customHeight="1" spans="1:6">
      <c r="A21" s="50"/>
      <c r="B21" s="124"/>
      <c r="C21" s="13"/>
      <c r="D21" s="13"/>
      <c r="E21" s="13"/>
      <c r="F21" s="13"/>
    </row>
    <row r="22" s="2" customFormat="1" ht="20.1" customHeight="1" spans="1:6">
      <c r="A22" s="50" t="s">
        <v>636</v>
      </c>
      <c r="B22" s="50" t="s">
        <v>637</v>
      </c>
      <c r="C22" s="13">
        <f>SUM(C6:C21)</f>
        <v>0</v>
      </c>
      <c r="D22" s="13">
        <f>SUM(D6:D21)</f>
        <v>0</v>
      </c>
      <c r="E22" s="13">
        <f>SUM(E6:E21)</f>
        <v>0</v>
      </c>
      <c r="F22" s="13" t="str">
        <f>IF(C22=0,"",E22/C22*100)</f>
        <v/>
      </c>
    </row>
    <row r="23" s="2" customFormat="1" ht="20.1" customHeight="1" spans="1:6">
      <c r="A23" s="50" t="s">
        <v>636</v>
      </c>
      <c r="B23" s="50" t="s">
        <v>638</v>
      </c>
      <c r="C23" s="13"/>
      <c r="D23" s="13"/>
      <c r="E23" s="13"/>
      <c r="F23" s="13" t="str">
        <f>IF(C23=0,"",E23/C23*100)</f>
        <v/>
      </c>
    </row>
    <row r="24" s="2" customFormat="1" ht="20.1" customHeight="1" spans="1:6">
      <c r="A24" s="50" t="s">
        <v>636</v>
      </c>
      <c r="B24" s="50" t="s">
        <v>639</v>
      </c>
      <c r="C24" s="13">
        <f>C22-C23</f>
        <v>0</v>
      </c>
      <c r="D24" s="13">
        <f>D22-D23</f>
        <v>0</v>
      </c>
      <c r="E24" s="13">
        <f>E22-E23</f>
        <v>0</v>
      </c>
      <c r="F24" s="13" t="str">
        <f>IF(C24=0,"",E24/C24*100)</f>
        <v/>
      </c>
    </row>
    <row r="25" s="2" customFormat="1" customHeight="1" spans="1:1">
      <c r="A25" s="19" t="str">
        <f>土地!A27</f>
        <v>被评估单位填表人：</v>
      </c>
    </row>
    <row r="26" s="2" customFormat="1" customHeight="1" spans="1:1">
      <c r="A26" s="19" t="str">
        <f>CONCATENATE(封面!B6,封面!D6,封面!E6,封面!F6,封面!G6,封面!H6,封面!I6)</f>
        <v>填表日期：2023年9月1日</v>
      </c>
    </row>
  </sheetData>
  <mergeCells count="2">
    <mergeCell ref="A2:F2"/>
    <mergeCell ref="A3:F3"/>
  </mergeCells>
  <hyperlinks>
    <hyperlink ref="A1" location="索引目录!C25" display="返回索引页"/>
    <hyperlink ref="B6" location="'在建（土建）'!B1" display="在建工程-土建工程"/>
    <hyperlink ref="B7" location="'在建（设备）'!B1" display="在建工程-设备安装工程"/>
    <hyperlink ref="B1" location="固定资产汇总!B20" display="返回"/>
  </hyperlinks>
  <printOptions horizontalCentered="1"/>
  <pageMargins left="0.62992125984252" right="0.62992125984252" top="0.708661417322835" bottom="0.590551181102362" header="1.02362204724409" footer="0.511811023622047"/>
  <pageSetup paperSize="9" scale="99" fitToHeight="0" orientation="landscape" horizontalDpi="300" verticalDpi="300"/>
  <headerFooter scaleWithDoc="0">
    <oddFooter>&amp;C&amp;"宋体,常规"&amp;10第 &amp;P 页，共 &amp;N 页&amp;R&amp;"宋体,常规"&amp;10评估机构：中环松德（北京）资产评估有限公司</oddFooter>
  </headerFooter>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7"/>
  <sheetViews>
    <sheetView view="pageBreakPreview" zoomScaleNormal="100" workbookViewId="0">
      <selection activeCell="T16" sqref="T16"/>
    </sheetView>
  </sheetViews>
  <sheetFormatPr defaultColWidth="9" defaultRowHeight="15.75" customHeight="1"/>
  <cols>
    <col min="1" max="1" width="5.375" style="4" customWidth="1"/>
    <col min="2" max="2" width="19.125" style="4" customWidth="1"/>
    <col min="3" max="3" width="10.875" style="4" customWidth="1"/>
    <col min="4" max="4" width="11.625" style="4" customWidth="1"/>
    <col min="5" max="5" width="11.125" style="4" customWidth="1"/>
    <col min="6" max="6" width="10.625" style="4" customWidth="1"/>
    <col min="7" max="8" width="11" style="4" customWidth="1"/>
    <col min="9" max="10" width="13.5" style="4" customWidth="1"/>
    <col min="11" max="11" width="7.625" style="4" customWidth="1"/>
    <col min="12" max="12" width="13" style="4" customWidth="1"/>
    <col min="13" max="16384" width="9" style="4"/>
  </cols>
  <sheetData>
    <row r="1" s="1" customFormat="1" ht="24.95" customHeight="1" spans="1:12">
      <c r="A1" s="5" t="s">
        <v>640</v>
      </c>
      <c r="B1" s="5"/>
      <c r="C1" s="5"/>
      <c r="D1" s="5"/>
      <c r="E1" s="5"/>
      <c r="F1" s="5"/>
      <c r="G1" s="5"/>
      <c r="H1" s="5"/>
      <c r="I1" s="5"/>
      <c r="J1" s="5"/>
      <c r="K1" s="5"/>
      <c r="L1" s="5"/>
    </row>
    <row r="2" s="2" customFormat="1" ht="20.1" customHeight="1" spans="1:12">
      <c r="A2" s="6" t="str">
        <f>CONCATENATE(封面!B5,封面!D5,封面!E5,封面!F5,封面!G5,封面!H5,封面!I5)</f>
        <v>评估基准日：2023年7月31日</v>
      </c>
      <c r="B2" s="6"/>
      <c r="C2" s="6"/>
      <c r="D2" s="6"/>
      <c r="E2" s="7"/>
      <c r="F2" s="7"/>
      <c r="G2" s="7"/>
      <c r="H2" s="7"/>
      <c r="I2" s="7"/>
      <c r="J2" s="7"/>
      <c r="K2" s="7"/>
      <c r="L2" s="7"/>
    </row>
    <row r="3" s="2" customFormat="1" ht="20.1" customHeight="1" spans="1:12">
      <c r="A3" s="8" t="str">
        <f>封面!B4&amp;封面!D4</f>
        <v>被评估单位：北京北一中型数控机床有限责任公司</v>
      </c>
      <c r="L3" s="9" t="s">
        <v>19</v>
      </c>
    </row>
    <row r="4" s="3" customFormat="1" ht="24.95" customHeight="1" spans="1:12">
      <c r="A4" s="10" t="s">
        <v>21</v>
      </c>
      <c r="B4" s="10" t="s">
        <v>296</v>
      </c>
      <c r="C4" s="10" t="s">
        <v>301</v>
      </c>
      <c r="D4" s="10" t="s">
        <v>641</v>
      </c>
      <c r="E4" s="10" t="s">
        <v>642</v>
      </c>
      <c r="F4" s="10" t="s">
        <v>643</v>
      </c>
      <c r="G4" s="10" t="s">
        <v>644</v>
      </c>
      <c r="H4" s="10" t="s">
        <v>645</v>
      </c>
      <c r="I4" s="10" t="s">
        <v>109</v>
      </c>
      <c r="J4" s="10" t="s">
        <v>110</v>
      </c>
      <c r="K4" s="10" t="s">
        <v>147</v>
      </c>
      <c r="L4" s="10" t="s">
        <v>24</v>
      </c>
    </row>
    <row r="5" s="2" customFormat="1" ht="20.1" customHeight="1" spans="1:12">
      <c r="A5" s="10"/>
      <c r="B5" s="11"/>
      <c r="C5" s="11"/>
      <c r="D5" s="11"/>
      <c r="E5" s="12"/>
      <c r="F5" s="12"/>
      <c r="G5" s="10"/>
      <c r="H5" s="10"/>
      <c r="I5" s="13"/>
      <c r="J5" s="13"/>
      <c r="K5" s="13" t="str">
        <f t="shared" ref="K5:K25" si="0">IF(I5=0,"",(J5-I5)/I5*100)</f>
        <v/>
      </c>
      <c r="L5" s="14"/>
    </row>
    <row r="6" s="2" customFormat="1" ht="20.1" customHeight="1" spans="1:12">
      <c r="A6" s="10"/>
      <c r="B6" s="11"/>
      <c r="C6" s="11"/>
      <c r="D6" s="11"/>
      <c r="E6" s="12"/>
      <c r="F6" s="12"/>
      <c r="G6" s="10"/>
      <c r="H6" s="10"/>
      <c r="I6" s="13"/>
      <c r="J6" s="13"/>
      <c r="K6" s="13" t="str">
        <f t="shared" si="0"/>
        <v/>
      </c>
      <c r="L6" s="14"/>
    </row>
    <row r="7" s="2" customFormat="1" ht="20.1" customHeight="1" spans="1:12">
      <c r="A7" s="10"/>
      <c r="B7" s="11"/>
      <c r="C7" s="11"/>
      <c r="D7" s="11"/>
      <c r="E7" s="12"/>
      <c r="F7" s="12"/>
      <c r="G7" s="10"/>
      <c r="H7" s="10"/>
      <c r="I7" s="13"/>
      <c r="J7" s="13"/>
      <c r="K7" s="13" t="str">
        <f t="shared" si="0"/>
        <v/>
      </c>
      <c r="L7" s="14"/>
    </row>
    <row r="8" s="2" customFormat="1" ht="20.1" customHeight="1" spans="1:12">
      <c r="A8" s="10"/>
      <c r="B8" s="11"/>
      <c r="C8" s="11"/>
      <c r="D8" s="11"/>
      <c r="E8" s="12"/>
      <c r="F8" s="12"/>
      <c r="G8" s="10"/>
      <c r="H8" s="10"/>
      <c r="I8" s="13"/>
      <c r="J8" s="13"/>
      <c r="K8" s="13" t="str">
        <f t="shared" si="0"/>
        <v/>
      </c>
      <c r="L8" s="14"/>
    </row>
    <row r="9" s="2" customFormat="1" ht="20.1" customHeight="1" spans="1:12">
      <c r="A9" s="10"/>
      <c r="B9" s="11"/>
      <c r="C9" s="11"/>
      <c r="D9" s="11"/>
      <c r="E9" s="12"/>
      <c r="F9" s="12"/>
      <c r="G9" s="10"/>
      <c r="H9" s="10"/>
      <c r="I9" s="13"/>
      <c r="J9" s="13"/>
      <c r="K9" s="13" t="str">
        <f t="shared" si="0"/>
        <v/>
      </c>
      <c r="L9" s="14"/>
    </row>
    <row r="10" s="2" customFormat="1" ht="20.1" customHeight="1" spans="1:12">
      <c r="A10" s="10"/>
      <c r="B10" s="11"/>
      <c r="C10" s="11"/>
      <c r="D10" s="11"/>
      <c r="E10" s="12"/>
      <c r="F10" s="12"/>
      <c r="G10" s="10"/>
      <c r="H10" s="10"/>
      <c r="I10" s="13"/>
      <c r="J10" s="13"/>
      <c r="K10" s="13" t="str">
        <f t="shared" si="0"/>
        <v/>
      </c>
      <c r="L10" s="14"/>
    </row>
    <row r="11" s="2" customFormat="1" ht="20.1" customHeight="1" spans="1:12">
      <c r="A11" s="10"/>
      <c r="B11" s="11"/>
      <c r="C11" s="11"/>
      <c r="D11" s="11"/>
      <c r="E11" s="12"/>
      <c r="F11" s="12"/>
      <c r="G11" s="10"/>
      <c r="H11" s="10"/>
      <c r="I11" s="13"/>
      <c r="J11" s="13"/>
      <c r="K11" s="13" t="str">
        <f t="shared" si="0"/>
        <v/>
      </c>
      <c r="L11" s="14"/>
    </row>
    <row r="12" s="2" customFormat="1" ht="20.1" customHeight="1" spans="1:12">
      <c r="A12" s="10"/>
      <c r="B12" s="11"/>
      <c r="C12" s="11"/>
      <c r="D12" s="11"/>
      <c r="E12" s="12"/>
      <c r="F12" s="12"/>
      <c r="G12" s="10"/>
      <c r="H12" s="10"/>
      <c r="I12" s="13"/>
      <c r="J12" s="13"/>
      <c r="K12" s="13" t="str">
        <f t="shared" si="0"/>
        <v/>
      </c>
      <c r="L12" s="14"/>
    </row>
    <row r="13" s="2" customFormat="1" ht="20.1" customHeight="1" spans="1:12">
      <c r="A13" s="10"/>
      <c r="B13" s="11"/>
      <c r="C13" s="11"/>
      <c r="D13" s="11"/>
      <c r="E13" s="12"/>
      <c r="F13" s="12"/>
      <c r="G13" s="10"/>
      <c r="H13" s="10"/>
      <c r="I13" s="13"/>
      <c r="J13" s="13"/>
      <c r="K13" s="13" t="str">
        <f t="shared" si="0"/>
        <v/>
      </c>
      <c r="L13" s="14"/>
    </row>
    <row r="14" s="2" customFormat="1" ht="20.1" customHeight="1" spans="1:12">
      <c r="A14" s="10"/>
      <c r="B14" s="11"/>
      <c r="C14" s="11"/>
      <c r="D14" s="11"/>
      <c r="E14" s="12"/>
      <c r="F14" s="12"/>
      <c r="G14" s="10"/>
      <c r="H14" s="10"/>
      <c r="I14" s="13"/>
      <c r="J14" s="13"/>
      <c r="K14" s="13" t="str">
        <f t="shared" si="0"/>
        <v/>
      </c>
      <c r="L14" s="14"/>
    </row>
    <row r="15" s="2" customFormat="1" ht="20.1" customHeight="1" spans="1:12">
      <c r="A15" s="10"/>
      <c r="B15" s="11"/>
      <c r="C15" s="11"/>
      <c r="D15" s="11"/>
      <c r="E15" s="12"/>
      <c r="F15" s="12"/>
      <c r="G15" s="10"/>
      <c r="H15" s="10"/>
      <c r="I15" s="13"/>
      <c r="J15" s="13"/>
      <c r="K15" s="13" t="str">
        <f t="shared" si="0"/>
        <v/>
      </c>
      <c r="L15" s="14"/>
    </row>
    <row r="16" s="2" customFormat="1" ht="20.1" customHeight="1" spans="1:12">
      <c r="A16" s="10"/>
      <c r="B16" s="11"/>
      <c r="C16" s="11"/>
      <c r="D16" s="11"/>
      <c r="E16" s="12"/>
      <c r="F16" s="12"/>
      <c r="G16" s="10"/>
      <c r="H16" s="10"/>
      <c r="I16" s="77"/>
      <c r="J16" s="13"/>
      <c r="K16" s="13" t="str">
        <f t="shared" si="0"/>
        <v/>
      </c>
      <c r="L16" s="14"/>
    </row>
    <row r="17" s="2" customFormat="1" ht="20.1" customHeight="1" spans="1:12">
      <c r="A17" s="10"/>
      <c r="B17" s="11"/>
      <c r="C17" s="11"/>
      <c r="D17" s="11"/>
      <c r="E17" s="12"/>
      <c r="F17" s="12"/>
      <c r="G17" s="10"/>
      <c r="H17" s="16"/>
      <c r="I17" s="13"/>
      <c r="J17" s="47"/>
      <c r="K17" s="13" t="str">
        <f t="shared" si="0"/>
        <v/>
      </c>
      <c r="L17" s="14"/>
    </row>
    <row r="18" s="2" customFormat="1" ht="20.1" customHeight="1" spans="1:12">
      <c r="A18" s="10"/>
      <c r="B18" s="11"/>
      <c r="C18" s="11"/>
      <c r="D18" s="11"/>
      <c r="E18" s="12"/>
      <c r="F18" s="12"/>
      <c r="G18" s="10"/>
      <c r="H18" s="10"/>
      <c r="I18" s="52"/>
      <c r="J18" s="13"/>
      <c r="K18" s="13" t="str">
        <f t="shared" si="0"/>
        <v/>
      </c>
      <c r="L18" s="14"/>
    </row>
    <row r="19" s="2" customFormat="1" ht="20.1" customHeight="1" spans="1:12">
      <c r="A19" s="10"/>
      <c r="B19" s="11"/>
      <c r="C19" s="11"/>
      <c r="D19" s="11"/>
      <c r="E19" s="12"/>
      <c r="F19" s="12"/>
      <c r="G19" s="10"/>
      <c r="H19" s="10"/>
      <c r="I19" s="13"/>
      <c r="J19" s="13"/>
      <c r="K19" s="13" t="str">
        <f t="shared" si="0"/>
        <v/>
      </c>
      <c r="L19" s="14"/>
    </row>
    <row r="20" s="2" customFormat="1" ht="20.1" customHeight="1" spans="1:12">
      <c r="A20" s="10"/>
      <c r="B20" s="11"/>
      <c r="C20" s="11"/>
      <c r="D20" s="11"/>
      <c r="E20" s="12"/>
      <c r="F20" s="12"/>
      <c r="G20" s="10"/>
      <c r="H20" s="10"/>
      <c r="I20" s="13"/>
      <c r="J20" s="13"/>
      <c r="K20" s="13" t="str">
        <f t="shared" si="0"/>
        <v/>
      </c>
      <c r="L20" s="14"/>
    </row>
    <row r="21" s="2" customFormat="1" ht="20.1" customHeight="1" spans="1:12">
      <c r="A21" s="10"/>
      <c r="B21" s="11"/>
      <c r="C21" s="11"/>
      <c r="D21" s="11"/>
      <c r="E21" s="105"/>
      <c r="F21" s="12"/>
      <c r="G21" s="10"/>
      <c r="H21" s="10"/>
      <c r="I21" s="13"/>
      <c r="J21" s="13"/>
      <c r="K21" s="13" t="str">
        <f t="shared" si="0"/>
        <v/>
      </c>
      <c r="L21" s="14"/>
    </row>
    <row r="22" s="2" customFormat="1" ht="20.1" customHeight="1" spans="1:12">
      <c r="A22" s="10"/>
      <c r="B22" s="11"/>
      <c r="C22" s="11"/>
      <c r="D22" s="11"/>
      <c r="E22" s="12"/>
      <c r="F22" s="12"/>
      <c r="G22" s="10"/>
      <c r="H22" s="10"/>
      <c r="I22" s="13"/>
      <c r="J22" s="13"/>
      <c r="K22" s="13" t="str">
        <f t="shared" si="0"/>
        <v/>
      </c>
      <c r="L22" s="14"/>
    </row>
    <row r="23" s="2" customFormat="1" ht="20.1" customHeight="1" spans="1:12">
      <c r="A23" s="10"/>
      <c r="B23" s="11"/>
      <c r="C23" s="11"/>
      <c r="D23" s="11"/>
      <c r="E23" s="12"/>
      <c r="F23" s="12"/>
      <c r="G23" s="10"/>
      <c r="H23" s="10"/>
      <c r="I23" s="13"/>
      <c r="J23" s="13"/>
      <c r="K23" s="13" t="str">
        <f t="shared" si="0"/>
        <v/>
      </c>
      <c r="L23" s="14"/>
    </row>
    <row r="24" s="2" customFormat="1" ht="20.1" customHeight="1" spans="1:12">
      <c r="A24" s="10"/>
      <c r="B24" s="11"/>
      <c r="C24" s="11"/>
      <c r="D24" s="11"/>
      <c r="E24" s="12"/>
      <c r="F24" s="12"/>
      <c r="G24" s="10"/>
      <c r="H24" s="10"/>
      <c r="I24" s="13"/>
      <c r="J24" s="13"/>
      <c r="K24" s="13"/>
      <c r="L24" s="14"/>
    </row>
    <row r="25" s="2" customFormat="1" ht="20.1" customHeight="1" spans="1:12">
      <c r="A25" s="16" t="s">
        <v>181</v>
      </c>
      <c r="B25" s="17"/>
      <c r="C25" s="17"/>
      <c r="D25" s="17"/>
      <c r="E25" s="12"/>
      <c r="F25" s="12"/>
      <c r="G25" s="10"/>
      <c r="H25" s="10"/>
      <c r="I25" s="13">
        <f>SUM(I5:I24)</f>
        <v>0</v>
      </c>
      <c r="J25" s="13">
        <f>SUM(J5:J24)</f>
        <v>0</v>
      </c>
      <c r="K25" s="13" t="str">
        <f t="shared" si="0"/>
        <v/>
      </c>
      <c r="L25" s="14"/>
    </row>
    <row r="26" s="2" customFormat="1" customHeight="1" spans="1:9">
      <c r="A26" s="19" t="str">
        <f>在建工程汇总!A25</f>
        <v>被评估单位填表人：</v>
      </c>
      <c r="I26" s="18"/>
    </row>
    <row r="27" s="2" customFormat="1" customHeight="1" spans="1:1">
      <c r="A27" s="19" t="str">
        <f>CONCATENATE(封面!B6,封面!D6,封面!E6,封面!F6,封面!G6,封面!H6,封面!I6)</f>
        <v>填表日期：2023年9月1日</v>
      </c>
    </row>
  </sheetData>
  <mergeCells count="3">
    <mergeCell ref="A1:L1"/>
    <mergeCell ref="A2:L2"/>
    <mergeCell ref="A25:B25"/>
  </mergeCells>
  <printOptions horizontalCentered="1"/>
  <pageMargins left="0.62992125984252" right="0.62992125984252" top="0.708661417322835" bottom="0.590551181102362" header="1.02362204724409" footer="0.511811023622047"/>
  <pageSetup paperSize="9" scale="90" fitToHeight="0" orientation="landscape" horizontalDpi="300" verticalDpi="300"/>
  <headerFooter scaleWithDoc="0">
    <oddFooter>&amp;C&amp;"宋体,常规"&amp;10第 &amp;P 页，共 &amp;N 页&amp;R&amp;"宋体,常规"&amp;10评估机构：中环松德（北京）资产评估有限公司</oddFooter>
  </headerFooter>
  <legacyDrawing r:id="rId2"/>
</worksheet>
</file>

<file path=xl/worksheets/sheet5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28"/>
  <sheetViews>
    <sheetView view="pageBreakPreview" zoomScaleNormal="100" workbookViewId="0">
      <selection activeCell="T16" sqref="T16"/>
    </sheetView>
  </sheetViews>
  <sheetFormatPr defaultColWidth="9" defaultRowHeight="15.75" customHeight="1"/>
  <cols>
    <col min="1" max="1" width="4.625" style="4" customWidth="1"/>
    <col min="2" max="5" width="11.125" style="4" customWidth="1"/>
    <col min="6" max="6" width="9.125" style="4" customWidth="1"/>
    <col min="7" max="7" width="10.375" style="4" customWidth="1"/>
    <col min="8" max="10" width="11.625" style="4" customWidth="1"/>
    <col min="11" max="11" width="10.5" style="4" customWidth="1"/>
    <col min="12" max="12" width="9" style="4"/>
    <col min="13" max="13" width="8.5" style="4" customWidth="1"/>
    <col min="14" max="14" width="10.625" style="4" customWidth="1"/>
    <col min="15" max="15" width="9" style="4"/>
    <col min="16" max="16" width="6.125" style="4" customWidth="1"/>
    <col min="17" max="17" width="7.625" style="4" customWidth="1"/>
    <col min="18" max="16384" width="9" style="4"/>
  </cols>
  <sheetData>
    <row r="1" s="1" customFormat="1" ht="24.95" customHeight="1" spans="1:17">
      <c r="A1" s="5" t="s">
        <v>646</v>
      </c>
      <c r="B1" s="5"/>
      <c r="C1" s="5"/>
      <c r="D1" s="5"/>
      <c r="E1" s="5"/>
      <c r="F1" s="5"/>
      <c r="G1" s="5"/>
      <c r="H1" s="5"/>
      <c r="I1" s="5"/>
      <c r="J1" s="5"/>
      <c r="K1" s="5"/>
      <c r="L1" s="5"/>
      <c r="M1" s="5"/>
      <c r="N1" s="5"/>
      <c r="O1" s="5"/>
      <c r="P1" s="5"/>
      <c r="Q1" s="5"/>
    </row>
    <row r="2" s="2" customFormat="1" ht="20.1" customHeight="1" spans="1:17">
      <c r="A2" s="6" t="str">
        <f>CONCATENATE(封面!B5,封面!D5,封面!E5,封面!F5,封面!G5,封面!H5,封面!I5)</f>
        <v>评估基准日：2023年7月31日</v>
      </c>
      <c r="B2" s="6"/>
      <c r="C2" s="6"/>
      <c r="D2" s="6"/>
      <c r="E2" s="6"/>
      <c r="F2" s="6"/>
      <c r="G2" s="6"/>
      <c r="H2" s="7"/>
      <c r="I2" s="7"/>
      <c r="J2" s="7"/>
      <c r="K2" s="7"/>
      <c r="L2" s="7"/>
      <c r="M2" s="7"/>
      <c r="N2" s="7"/>
      <c r="O2" s="7"/>
      <c r="P2" s="7"/>
      <c r="Q2" s="7"/>
    </row>
    <row r="3" s="2" customFormat="1" ht="20.1" customHeight="1" spans="1:17">
      <c r="A3" s="8" t="str">
        <f>封面!B4&amp;封面!D4</f>
        <v>被评估单位：北京北一中型数控机床有限责任公司</v>
      </c>
      <c r="Q3" s="9" t="s">
        <v>19</v>
      </c>
    </row>
    <row r="4" s="3" customFormat="1" ht="20.1" customHeight="1" spans="1:17">
      <c r="A4" s="10" t="s">
        <v>21</v>
      </c>
      <c r="B4" s="10" t="s">
        <v>296</v>
      </c>
      <c r="C4" s="114" t="s">
        <v>271</v>
      </c>
      <c r="D4" s="114" t="s">
        <v>273</v>
      </c>
      <c r="E4" s="114" t="s">
        <v>272</v>
      </c>
      <c r="F4" s="76" t="s">
        <v>647</v>
      </c>
      <c r="G4" s="76" t="s">
        <v>648</v>
      </c>
      <c r="H4" s="115" t="s">
        <v>109</v>
      </c>
      <c r="I4" s="118"/>
      <c r="J4" s="118"/>
      <c r="K4" s="119"/>
      <c r="L4" s="10" t="s">
        <v>110</v>
      </c>
      <c r="M4" s="10"/>
      <c r="N4" s="10"/>
      <c r="O4" s="10"/>
      <c r="P4" s="76" t="s">
        <v>147</v>
      </c>
      <c r="Q4" s="76" t="s">
        <v>24</v>
      </c>
    </row>
    <row r="5" s="3" customFormat="1" ht="20.1" customHeight="1" spans="1:17">
      <c r="A5" s="10"/>
      <c r="B5" s="10"/>
      <c r="C5" s="116"/>
      <c r="D5" s="116"/>
      <c r="E5" s="116"/>
      <c r="F5" s="10"/>
      <c r="G5" s="10"/>
      <c r="H5" s="10" t="s">
        <v>649</v>
      </c>
      <c r="I5" s="10" t="s">
        <v>650</v>
      </c>
      <c r="J5" s="10" t="s">
        <v>651</v>
      </c>
      <c r="K5" s="10" t="s">
        <v>239</v>
      </c>
      <c r="L5" s="10" t="s">
        <v>649</v>
      </c>
      <c r="M5" s="10" t="s">
        <v>650</v>
      </c>
      <c r="N5" s="10" t="s">
        <v>651</v>
      </c>
      <c r="O5" s="10" t="s">
        <v>239</v>
      </c>
      <c r="P5" s="10"/>
      <c r="Q5" s="10"/>
    </row>
    <row r="6" s="2" customFormat="1" ht="20.1" customHeight="1" spans="1:17">
      <c r="A6" s="10"/>
      <c r="B6" s="11"/>
      <c r="C6" s="11"/>
      <c r="D6" s="11"/>
      <c r="E6" s="11"/>
      <c r="F6" s="12"/>
      <c r="G6" s="12"/>
      <c r="H6" s="13"/>
      <c r="I6" s="13"/>
      <c r="J6" s="13"/>
      <c r="K6" s="13"/>
      <c r="L6" s="13"/>
      <c r="M6" s="13"/>
      <c r="N6" s="13"/>
      <c r="O6" s="13"/>
      <c r="P6" s="13" t="str">
        <f>IF(K6=0,"",(O6-K6)/K6*100)</f>
        <v/>
      </c>
      <c r="Q6" s="14"/>
    </row>
    <row r="7" s="2" customFormat="1" ht="20.1" customHeight="1" spans="1:17">
      <c r="A7" s="10"/>
      <c r="B7" s="11"/>
      <c r="C7" s="11"/>
      <c r="D7" s="11"/>
      <c r="E7" s="11"/>
      <c r="F7" s="12"/>
      <c r="G7" s="12"/>
      <c r="H7" s="13"/>
      <c r="I7" s="13"/>
      <c r="J7" s="13"/>
      <c r="K7" s="13"/>
      <c r="L7" s="13"/>
      <c r="M7" s="13"/>
      <c r="N7" s="13"/>
      <c r="O7" s="13"/>
      <c r="P7" s="13" t="str">
        <f t="shared" ref="P7:P26" si="0">IF(K7=0,"",(O7-K7)/K7*100)</f>
        <v/>
      </c>
      <c r="Q7" s="14"/>
    </row>
    <row r="8" s="2" customFormat="1" ht="20.1" customHeight="1" spans="1:17">
      <c r="A8" s="10"/>
      <c r="B8" s="11"/>
      <c r="C8" s="11"/>
      <c r="D8" s="11"/>
      <c r="E8" s="11"/>
      <c r="F8" s="12"/>
      <c r="G8" s="12"/>
      <c r="H8" s="13"/>
      <c r="I8" s="13"/>
      <c r="J8" s="13"/>
      <c r="K8" s="13"/>
      <c r="L8" s="13"/>
      <c r="M8" s="13"/>
      <c r="N8" s="13"/>
      <c r="O8" s="13"/>
      <c r="P8" s="13" t="str">
        <f t="shared" si="0"/>
        <v/>
      </c>
      <c r="Q8" s="14"/>
    </row>
    <row r="9" s="2" customFormat="1" ht="20.1" customHeight="1" spans="1:17">
      <c r="A9" s="10"/>
      <c r="B9" s="11"/>
      <c r="C9" s="11"/>
      <c r="D9" s="11"/>
      <c r="E9" s="11"/>
      <c r="F9" s="12"/>
      <c r="G9" s="12"/>
      <c r="H9" s="13"/>
      <c r="I9" s="13"/>
      <c r="J9" s="13"/>
      <c r="K9" s="13"/>
      <c r="L9" s="13"/>
      <c r="M9" s="13"/>
      <c r="N9" s="13"/>
      <c r="O9" s="13"/>
      <c r="P9" s="13" t="str">
        <f t="shared" si="0"/>
        <v/>
      </c>
      <c r="Q9" s="14"/>
    </row>
    <row r="10" s="2" customFormat="1" ht="20.1" customHeight="1" spans="1:17">
      <c r="A10" s="10"/>
      <c r="B10" s="11"/>
      <c r="C10" s="11"/>
      <c r="D10" s="11"/>
      <c r="E10" s="11"/>
      <c r="F10" s="12"/>
      <c r="G10" s="12"/>
      <c r="H10" s="13"/>
      <c r="I10" s="13"/>
      <c r="J10" s="13"/>
      <c r="K10" s="13"/>
      <c r="L10" s="13"/>
      <c r="M10" s="13"/>
      <c r="N10" s="13"/>
      <c r="O10" s="13"/>
      <c r="P10" s="13" t="str">
        <f t="shared" si="0"/>
        <v/>
      </c>
      <c r="Q10" s="14"/>
    </row>
    <row r="11" s="2" customFormat="1" ht="20.1" customHeight="1" spans="1:17">
      <c r="A11" s="10"/>
      <c r="B11" s="11"/>
      <c r="C11" s="11"/>
      <c r="D11" s="11"/>
      <c r="E11" s="11"/>
      <c r="F11" s="12"/>
      <c r="G11" s="12"/>
      <c r="H11" s="13"/>
      <c r="I11" s="13"/>
      <c r="J11" s="13"/>
      <c r="K11" s="13"/>
      <c r="L11" s="13"/>
      <c r="M11" s="13"/>
      <c r="N11" s="13"/>
      <c r="O11" s="13"/>
      <c r="P11" s="13" t="str">
        <f t="shared" si="0"/>
        <v/>
      </c>
      <c r="Q11" s="14"/>
    </row>
    <row r="12" s="2" customFormat="1" ht="20.1" customHeight="1" spans="1:17">
      <c r="A12" s="10"/>
      <c r="B12" s="11"/>
      <c r="C12" s="11"/>
      <c r="D12" s="11"/>
      <c r="E12" s="11"/>
      <c r="F12" s="12"/>
      <c r="G12" s="12"/>
      <c r="H12" s="13"/>
      <c r="I12" s="13"/>
      <c r="J12" s="13"/>
      <c r="K12" s="13"/>
      <c r="L12" s="13"/>
      <c r="M12" s="13"/>
      <c r="N12" s="13"/>
      <c r="O12" s="13"/>
      <c r="P12" s="13" t="str">
        <f t="shared" si="0"/>
        <v/>
      </c>
      <c r="Q12" s="14"/>
    </row>
    <row r="13" s="2" customFormat="1" ht="20.1" customHeight="1" spans="1:17">
      <c r="A13" s="10"/>
      <c r="B13" s="11"/>
      <c r="C13" s="11"/>
      <c r="D13" s="11"/>
      <c r="E13" s="11"/>
      <c r="F13" s="12"/>
      <c r="G13" s="12"/>
      <c r="H13" s="13"/>
      <c r="I13" s="13"/>
      <c r="J13" s="13"/>
      <c r="K13" s="13"/>
      <c r="L13" s="13"/>
      <c r="M13" s="13"/>
      <c r="N13" s="13"/>
      <c r="O13" s="13"/>
      <c r="P13" s="13" t="str">
        <f t="shared" si="0"/>
        <v/>
      </c>
      <c r="Q13" s="14"/>
    </row>
    <row r="14" s="2" customFormat="1" ht="20.1" customHeight="1" spans="1:17">
      <c r="A14" s="10"/>
      <c r="B14" s="11"/>
      <c r="C14" s="11"/>
      <c r="D14" s="11"/>
      <c r="E14" s="11"/>
      <c r="F14" s="12"/>
      <c r="G14" s="12"/>
      <c r="H14" s="13"/>
      <c r="I14" s="13"/>
      <c r="J14" s="13"/>
      <c r="K14" s="13"/>
      <c r="L14" s="13"/>
      <c r="M14" s="13"/>
      <c r="N14" s="13"/>
      <c r="O14" s="13"/>
      <c r="P14" s="13" t="str">
        <f t="shared" si="0"/>
        <v/>
      </c>
      <c r="Q14" s="14"/>
    </row>
    <row r="15" s="2" customFormat="1" ht="20.1" customHeight="1" spans="1:17">
      <c r="A15" s="10"/>
      <c r="B15" s="11"/>
      <c r="C15" s="11"/>
      <c r="D15" s="11"/>
      <c r="E15" s="11"/>
      <c r="F15" s="12"/>
      <c r="G15" s="12"/>
      <c r="H15" s="13"/>
      <c r="I15" s="13"/>
      <c r="J15" s="13"/>
      <c r="K15" s="13"/>
      <c r="L15" s="13"/>
      <c r="M15" s="13"/>
      <c r="N15" s="13"/>
      <c r="O15" s="13"/>
      <c r="P15" s="13" t="str">
        <f t="shared" si="0"/>
        <v/>
      </c>
      <c r="Q15" s="14"/>
    </row>
    <row r="16" s="2" customFormat="1" ht="20.1" customHeight="1" spans="1:17">
      <c r="A16" s="10"/>
      <c r="B16" s="11"/>
      <c r="C16" s="11"/>
      <c r="D16" s="11"/>
      <c r="E16" s="11"/>
      <c r="F16" s="12"/>
      <c r="G16" s="12"/>
      <c r="H16" s="13"/>
      <c r="I16" s="77"/>
      <c r="J16" s="13"/>
      <c r="K16" s="13"/>
      <c r="L16" s="13"/>
      <c r="M16" s="13"/>
      <c r="N16" s="13"/>
      <c r="O16" s="13"/>
      <c r="P16" s="13" t="str">
        <f t="shared" si="0"/>
        <v/>
      </c>
      <c r="Q16" s="14"/>
    </row>
    <row r="17" s="2" customFormat="1" ht="20.1" customHeight="1" spans="1:17">
      <c r="A17" s="10"/>
      <c r="B17" s="11"/>
      <c r="C17" s="11"/>
      <c r="D17" s="11"/>
      <c r="E17" s="11"/>
      <c r="F17" s="12"/>
      <c r="G17" s="12"/>
      <c r="H17" s="15"/>
      <c r="I17" s="13"/>
      <c r="J17" s="47"/>
      <c r="K17" s="13"/>
      <c r="L17" s="13"/>
      <c r="M17" s="13"/>
      <c r="N17" s="13"/>
      <c r="O17" s="13"/>
      <c r="P17" s="13" t="str">
        <f t="shared" si="0"/>
        <v/>
      </c>
      <c r="Q17" s="14"/>
    </row>
    <row r="18" s="2" customFormat="1" ht="20.1" customHeight="1" spans="1:17">
      <c r="A18" s="10"/>
      <c r="B18" s="11"/>
      <c r="C18" s="11"/>
      <c r="D18" s="11"/>
      <c r="E18" s="11"/>
      <c r="F18" s="12"/>
      <c r="G18" s="12"/>
      <c r="H18" s="13"/>
      <c r="I18" s="52"/>
      <c r="J18" s="13"/>
      <c r="K18" s="13"/>
      <c r="L18" s="13"/>
      <c r="M18" s="13"/>
      <c r="N18" s="13"/>
      <c r="O18" s="13"/>
      <c r="P18" s="13" t="str">
        <f t="shared" si="0"/>
        <v/>
      </c>
      <c r="Q18" s="14"/>
    </row>
    <row r="19" s="2" customFormat="1" ht="20.1" customHeight="1" spans="1:17">
      <c r="A19" s="10"/>
      <c r="B19" s="11"/>
      <c r="C19" s="11"/>
      <c r="D19" s="11"/>
      <c r="E19" s="11"/>
      <c r="F19" s="12"/>
      <c r="G19" s="12"/>
      <c r="H19" s="13"/>
      <c r="I19" s="13"/>
      <c r="J19" s="13"/>
      <c r="K19" s="13"/>
      <c r="L19" s="13"/>
      <c r="M19" s="13"/>
      <c r="N19" s="13"/>
      <c r="O19" s="13"/>
      <c r="P19" s="13" t="str">
        <f t="shared" si="0"/>
        <v/>
      </c>
      <c r="Q19" s="14"/>
    </row>
    <row r="20" s="2" customFormat="1" ht="20.1" customHeight="1" spans="1:17">
      <c r="A20" s="10"/>
      <c r="B20" s="11"/>
      <c r="C20" s="11"/>
      <c r="D20" s="11"/>
      <c r="E20" s="11"/>
      <c r="F20" s="12"/>
      <c r="G20" s="12"/>
      <c r="H20" s="13"/>
      <c r="I20" s="13"/>
      <c r="J20" s="13"/>
      <c r="K20" s="13"/>
      <c r="L20" s="13"/>
      <c r="M20" s="13"/>
      <c r="N20" s="13"/>
      <c r="O20" s="13"/>
      <c r="P20" s="13" t="str">
        <f t="shared" si="0"/>
        <v/>
      </c>
      <c r="Q20" s="14"/>
    </row>
    <row r="21" s="2" customFormat="1" ht="20.1" customHeight="1" spans="1:17">
      <c r="A21" s="10"/>
      <c r="B21" s="11"/>
      <c r="C21" s="11"/>
      <c r="D21" s="11"/>
      <c r="E21" s="117"/>
      <c r="F21" s="12"/>
      <c r="G21" s="12"/>
      <c r="H21" s="13"/>
      <c r="I21" s="13"/>
      <c r="J21" s="13"/>
      <c r="K21" s="13"/>
      <c r="L21" s="13"/>
      <c r="M21" s="13"/>
      <c r="N21" s="13"/>
      <c r="O21" s="13"/>
      <c r="P21" s="13" t="str">
        <f t="shared" si="0"/>
        <v/>
      </c>
      <c r="Q21" s="14"/>
    </row>
    <row r="22" s="2" customFormat="1" ht="20.1" customHeight="1" spans="1:17">
      <c r="A22" s="10"/>
      <c r="B22" s="11"/>
      <c r="C22" s="11"/>
      <c r="D22" s="11"/>
      <c r="E22" s="11"/>
      <c r="F22" s="12"/>
      <c r="G22" s="12"/>
      <c r="H22" s="13"/>
      <c r="I22" s="13"/>
      <c r="J22" s="13"/>
      <c r="K22" s="13"/>
      <c r="L22" s="13"/>
      <c r="M22" s="13"/>
      <c r="N22" s="13"/>
      <c r="O22" s="13"/>
      <c r="P22" s="13" t="str">
        <f t="shared" si="0"/>
        <v/>
      </c>
      <c r="Q22" s="14"/>
    </row>
    <row r="23" s="2" customFormat="1" ht="20.1" customHeight="1" spans="1:17">
      <c r="A23" s="10"/>
      <c r="B23" s="11"/>
      <c r="C23" s="11"/>
      <c r="D23" s="11"/>
      <c r="E23" s="11"/>
      <c r="F23" s="12"/>
      <c r="G23" s="12"/>
      <c r="H23" s="13"/>
      <c r="I23" s="13"/>
      <c r="J23" s="13"/>
      <c r="K23" s="13"/>
      <c r="L23" s="13"/>
      <c r="M23" s="13"/>
      <c r="N23" s="13"/>
      <c r="O23" s="13"/>
      <c r="P23" s="13" t="str">
        <f t="shared" si="0"/>
        <v/>
      </c>
      <c r="Q23" s="14"/>
    </row>
    <row r="24" s="2" customFormat="1" ht="20.1" customHeight="1" spans="1:17">
      <c r="A24" s="10"/>
      <c r="B24" s="11"/>
      <c r="C24" s="11"/>
      <c r="D24" s="11"/>
      <c r="E24" s="11"/>
      <c r="F24" s="12"/>
      <c r="G24" s="12"/>
      <c r="H24" s="13"/>
      <c r="I24" s="13"/>
      <c r="J24" s="13"/>
      <c r="K24" s="13"/>
      <c r="L24" s="13"/>
      <c r="M24" s="13"/>
      <c r="N24" s="13"/>
      <c r="O24" s="13"/>
      <c r="P24" s="13" t="str">
        <f t="shared" si="0"/>
        <v/>
      </c>
      <c r="Q24" s="14"/>
    </row>
    <row r="25" s="2" customFormat="1" ht="20.1" customHeight="1" spans="1:17">
      <c r="A25" s="10"/>
      <c r="B25" s="11"/>
      <c r="C25" s="11"/>
      <c r="D25" s="11"/>
      <c r="E25" s="11"/>
      <c r="F25" s="12"/>
      <c r="G25" s="12"/>
      <c r="H25" s="13"/>
      <c r="I25" s="13"/>
      <c r="J25" s="13"/>
      <c r="K25" s="13"/>
      <c r="L25" s="13"/>
      <c r="M25" s="13"/>
      <c r="N25" s="13"/>
      <c r="O25" s="13"/>
      <c r="P25" s="13"/>
      <c r="Q25" s="14"/>
    </row>
    <row r="26" s="2" customFormat="1" ht="20.1" customHeight="1" spans="1:17">
      <c r="A26" s="16" t="s">
        <v>181</v>
      </c>
      <c r="B26" s="17"/>
      <c r="C26" s="17"/>
      <c r="D26" s="17"/>
      <c r="E26" s="17"/>
      <c r="F26" s="12"/>
      <c r="G26" s="12"/>
      <c r="H26" s="13"/>
      <c r="I26" s="13"/>
      <c r="J26" s="13"/>
      <c r="K26" s="13">
        <f>SUM(K6:K25)</f>
        <v>0</v>
      </c>
      <c r="L26" s="13"/>
      <c r="M26" s="13"/>
      <c r="N26" s="13"/>
      <c r="O26" s="13">
        <f>SUM(O6:O25)</f>
        <v>0</v>
      </c>
      <c r="P26" s="13" t="str">
        <f t="shared" si="0"/>
        <v/>
      </c>
      <c r="Q26" s="14"/>
    </row>
    <row r="27" s="2" customFormat="1" customHeight="1" spans="1:11">
      <c r="A27" s="19" t="str">
        <f>'在建（土建）'!A26</f>
        <v>被评估单位填表人：</v>
      </c>
      <c r="K27" s="19"/>
    </row>
    <row r="28" s="2" customFormat="1" customHeight="1" spans="1:1">
      <c r="A28" s="19" t="str">
        <f>CONCATENATE(封面!B6,封面!D6,封面!E6,封面!F6,封面!G6,封面!H6,封面!I6)</f>
        <v>填表日期：2023年9月1日</v>
      </c>
    </row>
  </sheetData>
  <mergeCells count="14">
    <mergeCell ref="A1:Q1"/>
    <mergeCell ref="A2:Q2"/>
    <mergeCell ref="H4:K4"/>
    <mergeCell ref="L4:O4"/>
    <mergeCell ref="A26:B26"/>
    <mergeCell ref="A4:A5"/>
    <mergeCell ref="B4:B5"/>
    <mergeCell ref="C4:C5"/>
    <mergeCell ref="D4:D5"/>
    <mergeCell ref="E4:E5"/>
    <mergeCell ref="F4:F5"/>
    <mergeCell ref="G4:G5"/>
    <mergeCell ref="P4:P5"/>
    <mergeCell ref="Q4:Q5"/>
  </mergeCells>
  <printOptions horizontalCentered="1"/>
  <pageMargins left="0.62992125984252" right="0.62992125984252" top="0.708661417322835" bottom="0.590551181102362" header="1.02362204724409" footer="0.511811023622047"/>
  <pageSetup paperSize="9" scale="75" fitToHeight="0" orientation="landscape" horizontalDpi="300" verticalDpi="300"/>
  <headerFooter scaleWithDoc="0">
    <oddFooter>&amp;C&amp;"宋体,常规"&amp;10第 &amp;P 页，共 &amp;N 页&amp;R&amp;"宋体,常规"&amp;10评估机构：中环松德（北京）资产评估有限公司</oddFooter>
  </headerFooter>
  <legacyDrawing r:id="rId2"/>
</worksheet>
</file>

<file path=xl/worksheets/sheet5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5"/>
  <sheetViews>
    <sheetView view="pageBreakPreview" zoomScaleNormal="100" workbookViewId="0">
      <selection activeCell="T16" sqref="T16"/>
    </sheetView>
  </sheetViews>
  <sheetFormatPr defaultColWidth="9" defaultRowHeight="15.75" customHeight="1"/>
  <cols>
    <col min="1" max="1" width="4.375" style="4" customWidth="1"/>
    <col min="2" max="2" width="8.875" style="4" customWidth="1"/>
    <col min="3" max="3" width="11" style="4" customWidth="1"/>
    <col min="4" max="5" width="4.375" style="4" customWidth="1"/>
    <col min="6" max="6" width="11.125" style="4" customWidth="1"/>
    <col min="7" max="9" width="13" style="4" customWidth="1"/>
    <col min="10" max="10" width="7" style="4" customWidth="1"/>
    <col min="11" max="11" width="12.625" style="4" customWidth="1"/>
    <col min="12" max="12" width="5.125" style="4" customWidth="1"/>
    <col min="13" max="13" width="19.125" style="4" customWidth="1"/>
    <col min="14" max="16384" width="9" style="4"/>
  </cols>
  <sheetData>
    <row r="1" s="1" customFormat="1" ht="24.95" customHeight="1" spans="1:13">
      <c r="A1" s="5" t="s">
        <v>652</v>
      </c>
      <c r="B1" s="5"/>
      <c r="C1" s="5"/>
      <c r="D1" s="5"/>
      <c r="E1" s="5"/>
      <c r="F1" s="5"/>
      <c r="G1" s="5"/>
      <c r="H1" s="5"/>
      <c r="I1" s="5"/>
      <c r="J1" s="5"/>
      <c r="K1" s="5"/>
      <c r="L1" s="5"/>
      <c r="M1" s="5"/>
    </row>
    <row r="2" s="2" customFormat="1" ht="20.1" customHeight="1" spans="1:13">
      <c r="A2" s="6" t="str">
        <f>CONCATENATE(封面!B5,封面!D5,封面!E5,封面!F5,封面!G5,封面!H5,封面!I5)</f>
        <v>评估基准日：2023年7月31日</v>
      </c>
      <c r="B2" s="6"/>
      <c r="C2" s="6"/>
      <c r="D2" s="6"/>
      <c r="E2" s="6"/>
      <c r="F2" s="7"/>
      <c r="G2" s="7"/>
      <c r="H2" s="7"/>
      <c r="I2" s="7"/>
      <c r="J2" s="7"/>
      <c r="K2" s="7"/>
      <c r="L2" s="7"/>
      <c r="M2" s="7"/>
    </row>
    <row r="3" s="2" customFormat="1" ht="20.1" customHeight="1" spans="1:13">
      <c r="A3" s="8" t="str">
        <f>封面!B4&amp;封面!D4</f>
        <v>被评估单位：北京北一中型数控机床有限责任公司</v>
      </c>
      <c r="M3" s="9" t="s">
        <v>19</v>
      </c>
    </row>
    <row r="4" s="3" customFormat="1" ht="20.1" customHeight="1" spans="1:13">
      <c r="A4" s="10" t="s">
        <v>21</v>
      </c>
      <c r="B4" s="10" t="s">
        <v>653</v>
      </c>
      <c r="C4" s="76" t="s">
        <v>654</v>
      </c>
      <c r="D4" s="76" t="s">
        <v>272</v>
      </c>
      <c r="E4" s="76" t="s">
        <v>273</v>
      </c>
      <c r="F4" s="76" t="s">
        <v>411</v>
      </c>
      <c r="G4" s="10" t="s">
        <v>109</v>
      </c>
      <c r="H4" s="10"/>
      <c r="I4" s="10" t="s">
        <v>110</v>
      </c>
      <c r="J4" s="10"/>
      <c r="K4" s="10"/>
      <c r="L4" s="76" t="s">
        <v>147</v>
      </c>
      <c r="M4" s="76" t="s">
        <v>24</v>
      </c>
    </row>
    <row r="5" s="3" customFormat="1" ht="20.1" customHeight="1" spans="1:13">
      <c r="A5" s="10"/>
      <c r="B5" s="10"/>
      <c r="C5" s="10"/>
      <c r="D5" s="10"/>
      <c r="E5" s="10"/>
      <c r="F5" s="10"/>
      <c r="G5" s="10" t="s">
        <v>353</v>
      </c>
      <c r="H5" s="10" t="s">
        <v>354</v>
      </c>
      <c r="I5" s="10" t="s">
        <v>353</v>
      </c>
      <c r="J5" s="10" t="s">
        <v>293</v>
      </c>
      <c r="K5" s="10" t="s">
        <v>354</v>
      </c>
      <c r="L5" s="10"/>
      <c r="M5" s="10"/>
    </row>
    <row r="6" s="2" customFormat="1" ht="20.1" customHeight="1" spans="1:13">
      <c r="A6" s="10"/>
      <c r="B6" s="11"/>
      <c r="C6" s="11"/>
      <c r="D6" s="10"/>
      <c r="E6" s="10"/>
      <c r="F6" s="12"/>
      <c r="G6" s="13"/>
      <c r="H6" s="13"/>
      <c r="I6" s="13"/>
      <c r="J6" s="78"/>
      <c r="K6" s="13">
        <f t="shared" ref="K6:K20" si="0">ROUND(I6*J6/100,0)</f>
        <v>0</v>
      </c>
      <c r="L6" s="13" t="str">
        <f>IF(H6=0,"",(K6-H6)/H6*100)</f>
        <v/>
      </c>
      <c r="M6" s="14"/>
    </row>
    <row r="7" s="2" customFormat="1" ht="20.1" customHeight="1" spans="1:13">
      <c r="A7" s="10"/>
      <c r="B7" s="11"/>
      <c r="C7" s="11"/>
      <c r="D7" s="10"/>
      <c r="E7" s="10"/>
      <c r="F7" s="12"/>
      <c r="G7" s="13"/>
      <c r="H7" s="13"/>
      <c r="I7" s="13"/>
      <c r="J7" s="78"/>
      <c r="K7" s="13">
        <f t="shared" si="0"/>
        <v>0</v>
      </c>
      <c r="L7" s="13" t="str">
        <f>IF(H7=0,"",(K7-H7)/H7*100)</f>
        <v/>
      </c>
      <c r="M7" s="14"/>
    </row>
    <row r="8" s="2" customFormat="1" ht="20.1" customHeight="1" spans="1:13">
      <c r="A8" s="10"/>
      <c r="B8" s="11"/>
      <c r="C8" s="11"/>
      <c r="D8" s="10"/>
      <c r="E8" s="10"/>
      <c r="F8" s="12"/>
      <c r="G8" s="13"/>
      <c r="H8" s="13"/>
      <c r="I8" s="13"/>
      <c r="J8" s="78"/>
      <c r="K8" s="13">
        <f t="shared" si="0"/>
        <v>0</v>
      </c>
      <c r="L8" s="13" t="str">
        <f t="shared" ref="L8:L23" si="1">IF(H8=0,"",(K8-H8)/H8*100)</f>
        <v/>
      </c>
      <c r="M8" s="14"/>
    </row>
    <row r="9" s="2" customFormat="1" ht="20.1" customHeight="1" spans="1:13">
      <c r="A9" s="10"/>
      <c r="B9" s="11"/>
      <c r="C9" s="11"/>
      <c r="D9" s="10"/>
      <c r="E9" s="10"/>
      <c r="F9" s="12"/>
      <c r="G9" s="13"/>
      <c r="H9" s="13"/>
      <c r="I9" s="13"/>
      <c r="J9" s="78"/>
      <c r="K9" s="13">
        <f t="shared" si="0"/>
        <v>0</v>
      </c>
      <c r="L9" s="13" t="str">
        <f t="shared" si="1"/>
        <v/>
      </c>
      <c r="M9" s="14"/>
    </row>
    <row r="10" s="2" customFormat="1" ht="20.1" customHeight="1" spans="1:13">
      <c r="A10" s="10"/>
      <c r="B10" s="11"/>
      <c r="C10" s="11"/>
      <c r="D10" s="10"/>
      <c r="E10" s="10"/>
      <c r="F10" s="12"/>
      <c r="G10" s="13"/>
      <c r="H10" s="13"/>
      <c r="I10" s="13"/>
      <c r="J10" s="78"/>
      <c r="K10" s="13">
        <f t="shared" si="0"/>
        <v>0</v>
      </c>
      <c r="L10" s="13" t="str">
        <f t="shared" si="1"/>
        <v/>
      </c>
      <c r="M10" s="14"/>
    </row>
    <row r="11" s="2" customFormat="1" ht="20.1" customHeight="1" spans="1:13">
      <c r="A11" s="10"/>
      <c r="B11" s="11"/>
      <c r="C11" s="11"/>
      <c r="D11" s="10"/>
      <c r="E11" s="10"/>
      <c r="F11" s="12"/>
      <c r="G11" s="13"/>
      <c r="H11" s="13"/>
      <c r="I11" s="13"/>
      <c r="J11" s="78"/>
      <c r="K11" s="13">
        <f t="shared" si="0"/>
        <v>0</v>
      </c>
      <c r="L11" s="13" t="str">
        <f t="shared" si="1"/>
        <v/>
      </c>
      <c r="M11" s="14"/>
    </row>
    <row r="12" s="2" customFormat="1" ht="20.1" customHeight="1" spans="1:13">
      <c r="A12" s="10"/>
      <c r="B12" s="11"/>
      <c r="C12" s="11"/>
      <c r="D12" s="10"/>
      <c r="E12" s="10"/>
      <c r="F12" s="12"/>
      <c r="G12" s="13"/>
      <c r="H12" s="13"/>
      <c r="I12" s="13"/>
      <c r="J12" s="78"/>
      <c r="K12" s="13">
        <f t="shared" si="0"/>
        <v>0</v>
      </c>
      <c r="L12" s="13" t="str">
        <f t="shared" si="1"/>
        <v/>
      </c>
      <c r="M12" s="14"/>
    </row>
    <row r="13" s="2" customFormat="1" ht="20.1" customHeight="1" spans="1:13">
      <c r="A13" s="10"/>
      <c r="B13" s="11"/>
      <c r="C13" s="11"/>
      <c r="D13" s="10"/>
      <c r="E13" s="10"/>
      <c r="F13" s="12"/>
      <c r="G13" s="13"/>
      <c r="H13" s="13"/>
      <c r="I13" s="13"/>
      <c r="J13" s="78"/>
      <c r="K13" s="13">
        <f t="shared" si="0"/>
        <v>0</v>
      </c>
      <c r="L13" s="13" t="str">
        <f t="shared" si="1"/>
        <v/>
      </c>
      <c r="M13" s="14"/>
    </row>
    <row r="14" s="2" customFormat="1" ht="20.1" customHeight="1" spans="1:13">
      <c r="A14" s="10"/>
      <c r="B14" s="11"/>
      <c r="C14" s="11"/>
      <c r="D14" s="10"/>
      <c r="E14" s="10"/>
      <c r="F14" s="12"/>
      <c r="G14" s="13"/>
      <c r="H14" s="13"/>
      <c r="I14" s="13"/>
      <c r="J14" s="78"/>
      <c r="K14" s="13">
        <f t="shared" si="0"/>
        <v>0</v>
      </c>
      <c r="L14" s="13" t="str">
        <f t="shared" si="1"/>
        <v/>
      </c>
      <c r="M14" s="14"/>
    </row>
    <row r="15" s="2" customFormat="1" ht="20.1" customHeight="1" spans="1:13">
      <c r="A15" s="10"/>
      <c r="B15" s="11"/>
      <c r="C15" s="11"/>
      <c r="D15" s="10"/>
      <c r="E15" s="10"/>
      <c r="F15" s="12"/>
      <c r="G15" s="13"/>
      <c r="H15" s="13"/>
      <c r="I15" s="52"/>
      <c r="J15" s="78"/>
      <c r="K15" s="13">
        <f t="shared" si="0"/>
        <v>0</v>
      </c>
      <c r="L15" s="13" t="str">
        <f t="shared" si="1"/>
        <v/>
      </c>
      <c r="M15" s="14"/>
    </row>
    <row r="16" s="2" customFormat="1" ht="20.1" customHeight="1" spans="1:13">
      <c r="A16" s="10"/>
      <c r="B16" s="11"/>
      <c r="C16" s="11"/>
      <c r="D16" s="10"/>
      <c r="E16" s="10"/>
      <c r="F16" s="12"/>
      <c r="G16" s="13"/>
      <c r="H16" s="13"/>
      <c r="I16" s="13"/>
      <c r="J16" s="78"/>
      <c r="K16" s="13">
        <f t="shared" si="0"/>
        <v>0</v>
      </c>
      <c r="L16" s="13" t="str">
        <f t="shared" si="1"/>
        <v/>
      </c>
      <c r="M16" s="14"/>
    </row>
    <row r="17" s="2" customFormat="1" ht="20.1" customHeight="1" spans="1:13">
      <c r="A17" s="10"/>
      <c r="B17" s="11"/>
      <c r="C17" s="11"/>
      <c r="D17" s="10"/>
      <c r="E17" s="10"/>
      <c r="F17" s="12"/>
      <c r="G17" s="13"/>
      <c r="H17" s="13"/>
      <c r="I17" s="13"/>
      <c r="J17" s="78"/>
      <c r="K17" s="13">
        <f t="shared" si="0"/>
        <v>0</v>
      </c>
      <c r="L17" s="13" t="str">
        <f t="shared" si="1"/>
        <v/>
      </c>
      <c r="M17" s="14"/>
    </row>
    <row r="18" s="2" customFormat="1" ht="20.1" customHeight="1" spans="1:13">
      <c r="A18" s="10"/>
      <c r="B18" s="11"/>
      <c r="C18" s="11"/>
      <c r="D18" s="10"/>
      <c r="E18" s="16"/>
      <c r="F18" s="12"/>
      <c r="G18" s="13"/>
      <c r="H18" s="13"/>
      <c r="I18" s="13"/>
      <c r="J18" s="78"/>
      <c r="K18" s="13">
        <f t="shared" si="0"/>
        <v>0</v>
      </c>
      <c r="L18" s="13" t="str">
        <f t="shared" si="1"/>
        <v/>
      </c>
      <c r="M18" s="14"/>
    </row>
    <row r="19" s="2" customFormat="1" ht="20.1" customHeight="1" spans="1:13">
      <c r="A19" s="10"/>
      <c r="B19" s="11"/>
      <c r="C19" s="11"/>
      <c r="D19" s="10"/>
      <c r="E19" s="10"/>
      <c r="F19" s="12"/>
      <c r="G19" s="13"/>
      <c r="H19" s="13"/>
      <c r="I19" s="13"/>
      <c r="J19" s="78"/>
      <c r="K19" s="13">
        <f t="shared" si="0"/>
        <v>0</v>
      </c>
      <c r="L19" s="13" t="str">
        <f t="shared" si="1"/>
        <v/>
      </c>
      <c r="M19" s="14"/>
    </row>
    <row r="20" s="2" customFormat="1" ht="20.1" customHeight="1" spans="1:13">
      <c r="A20" s="10"/>
      <c r="B20" s="11"/>
      <c r="C20" s="11"/>
      <c r="D20" s="10"/>
      <c r="E20" s="10"/>
      <c r="F20" s="12"/>
      <c r="G20" s="13"/>
      <c r="H20" s="13"/>
      <c r="I20" s="13"/>
      <c r="J20" s="78"/>
      <c r="K20" s="13">
        <f t="shared" si="0"/>
        <v>0</v>
      </c>
      <c r="L20" s="13" t="str">
        <f t="shared" si="1"/>
        <v/>
      </c>
      <c r="M20" s="14"/>
    </row>
    <row r="21" s="2" customFormat="1" ht="20.1" customHeight="1" spans="1:13">
      <c r="A21" s="10" t="s">
        <v>222</v>
      </c>
      <c r="B21" s="10"/>
      <c r="C21" s="10"/>
      <c r="D21" s="10"/>
      <c r="E21" s="10"/>
      <c r="F21" s="12"/>
      <c r="G21" s="13">
        <f>SUM(G6:G20)</f>
        <v>0</v>
      </c>
      <c r="H21" s="13">
        <f>SUM(H6:H20)</f>
        <v>0</v>
      </c>
      <c r="I21" s="13">
        <f>SUM(I6:I20)</f>
        <v>0</v>
      </c>
      <c r="J21" s="78"/>
      <c r="K21" s="13">
        <f>SUM(K6:K20)</f>
        <v>0</v>
      </c>
      <c r="L21" s="13" t="str">
        <f t="shared" si="1"/>
        <v/>
      </c>
      <c r="M21" s="14"/>
    </row>
    <row r="22" s="2" customFormat="1" ht="20.1" customHeight="1" spans="1:13">
      <c r="A22" s="10" t="s">
        <v>655</v>
      </c>
      <c r="B22" s="10"/>
      <c r="C22" s="10"/>
      <c r="D22" s="10"/>
      <c r="E22" s="10"/>
      <c r="F22" s="12"/>
      <c r="G22" s="13"/>
      <c r="H22" s="13"/>
      <c r="I22" s="13"/>
      <c r="J22" s="78"/>
      <c r="K22" s="13"/>
      <c r="L22" s="13" t="str">
        <f t="shared" si="1"/>
        <v/>
      </c>
      <c r="M22" s="14"/>
    </row>
    <row r="23" s="2" customFormat="1" ht="20.1" customHeight="1" spans="1:13">
      <c r="A23" s="10" t="s">
        <v>230</v>
      </c>
      <c r="B23" s="10"/>
      <c r="C23" s="10"/>
      <c r="D23" s="10"/>
      <c r="E23" s="10"/>
      <c r="F23" s="12"/>
      <c r="G23" s="13">
        <f t="shared" ref="G23:K23" si="2">G21-G22</f>
        <v>0</v>
      </c>
      <c r="H23" s="13">
        <f t="shared" si="2"/>
        <v>0</v>
      </c>
      <c r="I23" s="13">
        <f t="shared" si="2"/>
        <v>0</v>
      </c>
      <c r="J23" s="78"/>
      <c r="K23" s="13">
        <f t="shared" si="2"/>
        <v>0</v>
      </c>
      <c r="L23" s="13" t="str">
        <f t="shared" si="1"/>
        <v/>
      </c>
      <c r="M23" s="14"/>
    </row>
    <row r="24" s="2" customFormat="1" customHeight="1" spans="1:7">
      <c r="A24" s="19" t="str">
        <f>'在建（设备）'!A27</f>
        <v>被评估单位填表人：</v>
      </c>
      <c r="G24" s="18"/>
    </row>
    <row r="25" s="2" customFormat="1" customHeight="1" spans="1:1">
      <c r="A25" s="19" t="str">
        <f>CONCATENATE(封面!B6,封面!D6,封面!E6,封面!F6,封面!G6,封面!H6,封面!I6)</f>
        <v>填表日期：2023年9月1日</v>
      </c>
    </row>
  </sheetData>
  <mergeCells count="15">
    <mergeCell ref="A1:M1"/>
    <mergeCell ref="A2:M2"/>
    <mergeCell ref="G4:H4"/>
    <mergeCell ref="I4:K4"/>
    <mergeCell ref="A21:C21"/>
    <mergeCell ref="A22:C22"/>
    <mergeCell ref="A23:C23"/>
    <mergeCell ref="A4:A5"/>
    <mergeCell ref="B4:B5"/>
    <mergeCell ref="C4:C5"/>
    <mergeCell ref="D4:D5"/>
    <mergeCell ref="E4:E5"/>
    <mergeCell ref="F4:F5"/>
    <mergeCell ref="L4:L5"/>
    <mergeCell ref="M4:M5"/>
  </mergeCells>
  <printOptions horizontalCentered="1"/>
  <pageMargins left="0.62992125984252" right="0.62992125984252" top="0.708661417322835" bottom="0.590551181102362" header="1.02362204724409" footer="0.511811023622047"/>
  <pageSetup paperSize="9" scale="98" fitToHeight="0" orientation="landscape" horizontalDpi="300" verticalDpi="300"/>
  <headerFooter scaleWithDoc="0">
    <oddFooter>&amp;C&amp;"宋体,常规"&amp;10第 &amp;P 页，共 &amp;N 页&amp;R&amp;"宋体,常规"&amp;10评估机构：中环松德（北京）资产评估有限公司</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3"/>
  <sheetViews>
    <sheetView view="pageBreakPreview" zoomScaleNormal="100" workbookViewId="0">
      <selection activeCell="L45" sqref="L45"/>
    </sheetView>
  </sheetViews>
  <sheetFormatPr defaultColWidth="9" defaultRowHeight="15.75" customHeight="1" outlineLevelCol="7"/>
  <cols>
    <col min="1" max="1" width="4.875" style="361" customWidth="1"/>
    <col min="2" max="2" width="23.5" style="361" customWidth="1"/>
    <col min="3" max="3" width="6.875" style="361" customWidth="1"/>
    <col min="4" max="5" width="14.375" style="361" customWidth="1"/>
    <col min="6" max="7" width="18.5" style="361" customWidth="1"/>
    <col min="8" max="8" width="16.375" style="361" customWidth="1"/>
    <col min="9" max="16384" width="9" style="361"/>
  </cols>
  <sheetData>
    <row r="1" s="358" customFormat="1" ht="24.95" customHeight="1" spans="1:8">
      <c r="A1" s="362" t="s">
        <v>176</v>
      </c>
      <c r="B1" s="362"/>
      <c r="C1" s="362"/>
      <c r="D1" s="362"/>
      <c r="E1" s="362"/>
      <c r="F1" s="362"/>
      <c r="G1" s="362"/>
      <c r="H1" s="362"/>
    </row>
    <row r="2" s="359" customFormat="1" ht="20.1" customHeight="1" spans="1:8">
      <c r="A2" s="363" t="str">
        <f>CONCATENATE(封面!B5,封面!D5,封面!E5,封面!F5,封面!G5,封面!H5,封面!I5)</f>
        <v>评估基准日：2023年7月31日</v>
      </c>
      <c r="B2" s="363"/>
      <c r="C2" s="363"/>
      <c r="D2" s="363"/>
      <c r="E2" s="363"/>
      <c r="F2" s="363"/>
      <c r="G2" s="364"/>
      <c r="H2" s="364"/>
    </row>
    <row r="3" s="359" customFormat="1" ht="20.1" customHeight="1" spans="1:8">
      <c r="A3" s="365" t="str">
        <f>封面!B4&amp;封面!D4</f>
        <v>被评估单位：北京北一中型数控机床有限责任公司</v>
      </c>
      <c r="H3" s="366" t="s">
        <v>19</v>
      </c>
    </row>
    <row r="4" s="360" customFormat="1" ht="20.1" customHeight="1" spans="1:8">
      <c r="A4" s="367" t="s">
        <v>21</v>
      </c>
      <c r="B4" s="367" t="s">
        <v>177</v>
      </c>
      <c r="C4" s="367" t="s">
        <v>178</v>
      </c>
      <c r="D4" s="367" t="s">
        <v>179</v>
      </c>
      <c r="E4" s="367" t="s">
        <v>180</v>
      </c>
      <c r="F4" s="367" t="s">
        <v>109</v>
      </c>
      <c r="G4" s="367" t="s">
        <v>110</v>
      </c>
      <c r="H4" s="367" t="s">
        <v>147</v>
      </c>
    </row>
    <row r="5" s="359" customFormat="1" ht="20.1" customHeight="1" spans="1:8">
      <c r="A5" s="367"/>
      <c r="B5" s="368"/>
      <c r="C5" s="367"/>
      <c r="D5" s="369"/>
      <c r="E5" s="367"/>
      <c r="F5" s="369"/>
      <c r="G5" s="369"/>
      <c r="H5" s="369" t="str">
        <f>IF(F5=0,"",(G5-F5)/F5*100)</f>
        <v/>
      </c>
    </row>
    <row r="6" s="359" customFormat="1" ht="20.1" customHeight="1" spans="1:8">
      <c r="A6" s="367"/>
      <c r="B6" s="368"/>
      <c r="C6" s="367"/>
      <c r="D6" s="369"/>
      <c r="E6" s="367"/>
      <c r="F6" s="369"/>
      <c r="G6" s="369"/>
      <c r="H6" s="369" t="str">
        <f t="shared" ref="H6:H21" si="0">IF(F6=0,"",(G6-F6)/F6*100)</f>
        <v/>
      </c>
    </row>
    <row r="7" s="359" customFormat="1" ht="20.1" customHeight="1" spans="1:8">
      <c r="A7" s="367"/>
      <c r="B7" s="368"/>
      <c r="C7" s="367"/>
      <c r="D7" s="369"/>
      <c r="E7" s="367"/>
      <c r="F7" s="369"/>
      <c r="G7" s="369"/>
      <c r="H7" s="369" t="str">
        <f t="shared" si="0"/>
        <v/>
      </c>
    </row>
    <row r="8" s="359" customFormat="1" ht="20.1" customHeight="1" spans="1:8">
      <c r="A8" s="370"/>
      <c r="B8" s="368"/>
      <c r="C8" s="367"/>
      <c r="D8" s="369"/>
      <c r="E8" s="367"/>
      <c r="F8" s="369"/>
      <c r="G8" s="369"/>
      <c r="H8" s="369" t="str">
        <f t="shared" si="0"/>
        <v/>
      </c>
    </row>
    <row r="9" s="359" customFormat="1" ht="20.1" customHeight="1" spans="1:8">
      <c r="A9" s="370"/>
      <c r="B9" s="368"/>
      <c r="C9" s="367"/>
      <c r="D9" s="369"/>
      <c r="E9" s="367"/>
      <c r="F9" s="369"/>
      <c r="G9" s="369"/>
      <c r="H9" s="369" t="str">
        <f t="shared" si="0"/>
        <v/>
      </c>
    </row>
    <row r="10" s="359" customFormat="1" ht="20.1" customHeight="1" spans="1:8">
      <c r="A10" s="370"/>
      <c r="B10" s="368"/>
      <c r="C10" s="367"/>
      <c r="D10" s="369"/>
      <c r="E10" s="367"/>
      <c r="F10" s="369"/>
      <c r="G10" s="369"/>
      <c r="H10" s="369" t="str">
        <f t="shared" si="0"/>
        <v/>
      </c>
    </row>
    <row r="11" s="359" customFormat="1" ht="20.1" customHeight="1" spans="1:8">
      <c r="A11" s="370"/>
      <c r="B11" s="368"/>
      <c r="C11" s="367"/>
      <c r="D11" s="369"/>
      <c r="E11" s="367"/>
      <c r="F11" s="369"/>
      <c r="G11" s="369"/>
      <c r="H11" s="369" t="str">
        <f t="shared" si="0"/>
        <v/>
      </c>
    </row>
    <row r="12" s="359" customFormat="1" ht="20.1" customHeight="1" spans="1:8">
      <c r="A12" s="370"/>
      <c r="B12" s="368"/>
      <c r="C12" s="367"/>
      <c r="D12" s="369"/>
      <c r="E12" s="367"/>
      <c r="F12" s="369"/>
      <c r="G12" s="369"/>
      <c r="H12" s="369" t="str">
        <f t="shared" si="0"/>
        <v/>
      </c>
    </row>
    <row r="13" s="359" customFormat="1" ht="20.1" customHeight="1" spans="1:8">
      <c r="A13" s="370"/>
      <c r="B13" s="368"/>
      <c r="C13" s="367"/>
      <c r="D13" s="369"/>
      <c r="E13" s="367"/>
      <c r="F13" s="369"/>
      <c r="G13" s="369"/>
      <c r="H13" s="369" t="str">
        <f t="shared" si="0"/>
        <v/>
      </c>
    </row>
    <row r="14" s="359" customFormat="1" ht="20.1" customHeight="1" spans="1:8">
      <c r="A14" s="370"/>
      <c r="B14" s="368"/>
      <c r="C14" s="367"/>
      <c r="D14" s="369"/>
      <c r="E14" s="367"/>
      <c r="F14" s="369"/>
      <c r="G14" s="369"/>
      <c r="H14" s="369" t="str">
        <f t="shared" si="0"/>
        <v/>
      </c>
    </row>
    <row r="15" s="359" customFormat="1" ht="20.1" customHeight="1" spans="1:8">
      <c r="A15" s="370"/>
      <c r="B15" s="368"/>
      <c r="C15" s="367"/>
      <c r="D15" s="369"/>
      <c r="E15" s="367"/>
      <c r="F15" s="369"/>
      <c r="G15" s="369"/>
      <c r="H15" s="369" t="str">
        <f t="shared" si="0"/>
        <v/>
      </c>
    </row>
    <row r="16" s="359" customFormat="1" ht="20.1" customHeight="1" spans="1:8">
      <c r="A16" s="370"/>
      <c r="B16" s="368"/>
      <c r="C16" s="367"/>
      <c r="D16" s="369"/>
      <c r="E16" s="367"/>
      <c r="F16" s="369"/>
      <c r="G16" s="369"/>
      <c r="H16" s="369" t="str">
        <f t="shared" si="0"/>
        <v/>
      </c>
    </row>
    <row r="17" s="359" customFormat="1" ht="20.1" customHeight="1" spans="1:8">
      <c r="A17" s="370"/>
      <c r="B17" s="368"/>
      <c r="C17" s="367"/>
      <c r="D17" s="369"/>
      <c r="E17" s="367"/>
      <c r="F17" s="369"/>
      <c r="G17" s="369"/>
      <c r="H17" s="371" t="str">
        <f t="shared" si="0"/>
        <v/>
      </c>
    </row>
    <row r="18" s="359" customFormat="1" ht="20.1" customHeight="1" spans="1:8">
      <c r="A18" s="370"/>
      <c r="B18" s="368"/>
      <c r="C18" s="367"/>
      <c r="D18" s="369"/>
      <c r="E18" s="367"/>
      <c r="F18" s="369"/>
      <c r="G18" s="369"/>
      <c r="H18" s="369" t="str">
        <f t="shared" si="0"/>
        <v/>
      </c>
    </row>
    <row r="19" s="359" customFormat="1" ht="20.1" customHeight="1" spans="1:8">
      <c r="A19" s="370"/>
      <c r="B19" s="368"/>
      <c r="C19" s="367"/>
      <c r="D19" s="369"/>
      <c r="E19" s="367"/>
      <c r="F19" s="369"/>
      <c r="G19" s="369"/>
      <c r="H19" s="369" t="str">
        <f t="shared" si="0"/>
        <v/>
      </c>
    </row>
    <row r="20" s="359" customFormat="1" ht="20.1" customHeight="1" spans="1:8">
      <c r="A20" s="370"/>
      <c r="B20" s="368"/>
      <c r="C20" s="367"/>
      <c r="D20" s="369"/>
      <c r="E20" s="367"/>
      <c r="F20" s="369"/>
      <c r="G20" s="369"/>
      <c r="H20" s="369" t="str">
        <f t="shared" si="0"/>
        <v/>
      </c>
    </row>
    <row r="21" s="359" customFormat="1" ht="20.1" customHeight="1" spans="1:8">
      <c r="A21" s="372" t="s">
        <v>181</v>
      </c>
      <c r="B21" s="373"/>
      <c r="C21" s="370"/>
      <c r="D21" s="369"/>
      <c r="E21" s="372"/>
      <c r="F21" s="369">
        <f>SUM(F5:F20)</f>
        <v>0</v>
      </c>
      <c r="G21" s="369">
        <f>SUM(G5:G20)</f>
        <v>0</v>
      </c>
      <c r="H21" s="369" t="str">
        <f t="shared" si="0"/>
        <v/>
      </c>
    </row>
    <row r="22" s="359" customFormat="1" ht="20.1" customHeight="1" spans="1:6">
      <c r="A22" s="374" t="str">
        <f>流动汇总!A21</f>
        <v>被评估单位填表人：</v>
      </c>
      <c r="F22" s="365"/>
    </row>
    <row r="23" s="359" customFormat="1" ht="20.1" customHeight="1" spans="1:1">
      <c r="A23" s="374" t="str">
        <f>CONCATENATE(封面!B6,封面!D6,封面!E6,封面!F6,封面!G6,封面!H6,封面!I6)</f>
        <v>填表日期：2023年9月1日</v>
      </c>
    </row>
    <row r="24" ht="20.1" customHeight="1"/>
    <row r="25" ht="20.1" customHeight="1"/>
    <row r="26" ht="20.1" customHeight="1"/>
    <row r="27" ht="20.1" customHeight="1"/>
    <row r="28" ht="20.1" customHeight="1"/>
    <row r="29" ht="20.1" customHeight="1"/>
    <row r="30" ht="20.1" customHeight="1"/>
    <row r="31" ht="20.1" customHeight="1"/>
    <row r="32" ht="20.1" customHeight="1"/>
    <row r="33" ht="20.1" customHeight="1"/>
  </sheetData>
  <mergeCells count="3">
    <mergeCell ref="A1:H1"/>
    <mergeCell ref="A2:H2"/>
    <mergeCell ref="A21:B21"/>
  </mergeCells>
  <printOptions horizontalCentered="1"/>
  <pageMargins left="0.62992125984252" right="0.62992125984252" top="0.708661417322835" bottom="0.590551181102362" header="1.02362204724409" footer="0.511811023622047"/>
  <pageSetup paperSize="9" fitToHeight="0" orientation="landscape" horizontalDpi="300" verticalDpi="300"/>
  <headerFooter scaleWithDoc="0">
    <oddFooter>&amp;C&amp;"宋体,常规"&amp;10第 &amp;P 页，共 &amp;N 页&amp;R&amp;"宋体,常规"&amp;10评估机构：中环松德（北京）资产评估有限公司</oddFooter>
  </headerFooter>
  <legacyDrawing r:id="rId2"/>
</worksheet>
</file>

<file path=xl/worksheets/sheet6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8"/>
  <sheetViews>
    <sheetView view="pageBreakPreview" zoomScaleNormal="100" workbookViewId="0">
      <selection activeCell="T16" sqref="T16"/>
    </sheetView>
  </sheetViews>
  <sheetFormatPr defaultColWidth="9" defaultRowHeight="15.75" customHeight="1"/>
  <cols>
    <col min="1" max="1" width="4.375" style="4" customWidth="1"/>
    <col min="2" max="2" width="6.875" style="4" customWidth="1"/>
    <col min="3" max="3" width="11" style="4" customWidth="1"/>
    <col min="4" max="4" width="4.5" style="4" customWidth="1"/>
    <col min="5" max="5" width="4.375" style="4" customWidth="1"/>
    <col min="6" max="6" width="10.625" style="4" customWidth="1"/>
    <col min="7" max="7" width="11.875" style="4" customWidth="1"/>
    <col min="8" max="10" width="12.625" style="4" customWidth="1"/>
    <col min="11" max="11" width="7" style="4" customWidth="1"/>
    <col min="12" max="12" width="12.625" style="4" customWidth="1"/>
    <col min="13" max="13" width="5.125" style="4" customWidth="1"/>
    <col min="14" max="14" width="20" style="4" customWidth="1"/>
    <col min="15" max="16384" width="9" style="4"/>
  </cols>
  <sheetData>
    <row r="1" s="1" customFormat="1" ht="24.95" customHeight="1" spans="1:14">
      <c r="A1" s="5" t="s">
        <v>656</v>
      </c>
      <c r="B1" s="5"/>
      <c r="C1" s="5"/>
      <c r="D1" s="5"/>
      <c r="E1" s="5"/>
      <c r="F1" s="5"/>
      <c r="G1" s="5"/>
      <c r="H1" s="5"/>
      <c r="I1" s="5"/>
      <c r="J1" s="5"/>
      <c r="K1" s="5"/>
      <c r="L1" s="5"/>
      <c r="M1" s="5"/>
      <c r="N1" s="5"/>
    </row>
    <row r="2" s="2" customFormat="1" ht="20.1" customHeight="1" spans="1:14">
      <c r="A2" s="6" t="str">
        <f>CONCATENATE(封面!B5,封面!D5,封面!E5,封面!F5,封面!G5,封面!H5,封面!I5)</f>
        <v>评估基准日：2023年7月31日</v>
      </c>
      <c r="B2" s="6"/>
      <c r="C2" s="6"/>
      <c r="D2" s="6"/>
      <c r="E2" s="6"/>
      <c r="F2" s="6"/>
      <c r="G2" s="7"/>
      <c r="H2" s="7"/>
      <c r="I2" s="7"/>
      <c r="J2" s="7"/>
      <c r="K2" s="7"/>
      <c r="L2" s="7"/>
      <c r="M2" s="7"/>
      <c r="N2" s="7"/>
    </row>
    <row r="3" s="2" customFormat="1" ht="20.1" customHeight="1" spans="1:14">
      <c r="A3" s="8" t="str">
        <f>封面!B4&amp;封面!D4</f>
        <v>被评估单位：北京北一中型数控机床有限责任公司</v>
      </c>
      <c r="N3" s="9" t="s">
        <v>19</v>
      </c>
    </row>
    <row r="4" s="3" customFormat="1" ht="20.1" customHeight="1" spans="1:14">
      <c r="A4" s="10" t="s">
        <v>21</v>
      </c>
      <c r="B4" s="10" t="s">
        <v>657</v>
      </c>
      <c r="C4" s="76" t="s">
        <v>658</v>
      </c>
      <c r="D4" s="76" t="s">
        <v>272</v>
      </c>
      <c r="E4" s="76" t="s">
        <v>273</v>
      </c>
      <c r="F4" s="76" t="s">
        <v>659</v>
      </c>
      <c r="G4" s="76" t="s">
        <v>660</v>
      </c>
      <c r="H4" s="10" t="s">
        <v>109</v>
      </c>
      <c r="I4" s="10"/>
      <c r="J4" s="10" t="s">
        <v>110</v>
      </c>
      <c r="K4" s="10"/>
      <c r="L4" s="10"/>
      <c r="M4" s="76" t="s">
        <v>147</v>
      </c>
      <c r="N4" s="76" t="s">
        <v>24</v>
      </c>
    </row>
    <row r="5" s="3" customFormat="1" ht="20.1" customHeight="1" spans="1:14">
      <c r="A5" s="10"/>
      <c r="B5" s="10"/>
      <c r="C5" s="10"/>
      <c r="D5" s="10"/>
      <c r="E5" s="10"/>
      <c r="F5" s="10"/>
      <c r="G5" s="10"/>
      <c r="H5" s="10" t="s">
        <v>353</v>
      </c>
      <c r="I5" s="10" t="s">
        <v>354</v>
      </c>
      <c r="J5" s="10" t="s">
        <v>353</v>
      </c>
      <c r="K5" s="10" t="s">
        <v>293</v>
      </c>
      <c r="L5" s="10" t="s">
        <v>354</v>
      </c>
      <c r="M5" s="10"/>
      <c r="N5" s="10"/>
    </row>
    <row r="6" s="2" customFormat="1" ht="20.1" customHeight="1" spans="1:14">
      <c r="A6" s="10"/>
      <c r="B6" s="11"/>
      <c r="C6" s="11"/>
      <c r="D6" s="11"/>
      <c r="E6" s="10"/>
      <c r="F6" s="10"/>
      <c r="G6" s="12"/>
      <c r="H6" s="13"/>
      <c r="I6" s="13"/>
      <c r="J6" s="13"/>
      <c r="K6" s="78"/>
      <c r="L6" s="13">
        <f t="shared" ref="L6:L23" si="0">ROUND(J6*K6/100,0)</f>
        <v>0</v>
      </c>
      <c r="M6" s="13" t="str">
        <f t="shared" ref="M6:M26" si="1">IF(I6=0,"",(L6-I6)/I6*100)</f>
        <v/>
      </c>
      <c r="N6" s="14"/>
    </row>
    <row r="7" s="2" customFormat="1" ht="20.1" customHeight="1" spans="1:14">
      <c r="A7" s="10"/>
      <c r="B7" s="11"/>
      <c r="C7" s="11"/>
      <c r="D7" s="11"/>
      <c r="E7" s="10"/>
      <c r="F7" s="10"/>
      <c r="G7" s="12"/>
      <c r="H7" s="13"/>
      <c r="I7" s="13"/>
      <c r="J7" s="13"/>
      <c r="K7" s="78"/>
      <c r="L7" s="13">
        <f t="shared" si="0"/>
        <v>0</v>
      </c>
      <c r="M7" s="13" t="str">
        <f t="shared" si="1"/>
        <v/>
      </c>
      <c r="N7" s="14"/>
    </row>
    <row r="8" s="2" customFormat="1" ht="20.1" customHeight="1" spans="1:14">
      <c r="A8" s="10"/>
      <c r="B8" s="11"/>
      <c r="C8" s="11"/>
      <c r="D8" s="11"/>
      <c r="E8" s="10"/>
      <c r="F8" s="10"/>
      <c r="G8" s="12"/>
      <c r="H8" s="13"/>
      <c r="I8" s="13"/>
      <c r="J8" s="13"/>
      <c r="K8" s="78"/>
      <c r="L8" s="13">
        <f t="shared" si="0"/>
        <v>0</v>
      </c>
      <c r="M8" s="13" t="str">
        <f t="shared" si="1"/>
        <v/>
      </c>
      <c r="N8" s="14"/>
    </row>
    <row r="9" s="2" customFormat="1" ht="20.1" customHeight="1" spans="1:14">
      <c r="A9" s="10"/>
      <c r="B9" s="11"/>
      <c r="C9" s="11"/>
      <c r="D9" s="11"/>
      <c r="E9" s="10"/>
      <c r="F9" s="10"/>
      <c r="G9" s="12"/>
      <c r="H9" s="13"/>
      <c r="I9" s="13"/>
      <c r="J9" s="13"/>
      <c r="K9" s="78"/>
      <c r="L9" s="13">
        <f t="shared" si="0"/>
        <v>0</v>
      </c>
      <c r="M9" s="13" t="str">
        <f t="shared" si="1"/>
        <v/>
      </c>
      <c r="N9" s="14"/>
    </row>
    <row r="10" s="2" customFormat="1" ht="20.1" customHeight="1" spans="1:14">
      <c r="A10" s="10"/>
      <c r="B10" s="11"/>
      <c r="C10" s="11"/>
      <c r="D10" s="11"/>
      <c r="E10" s="10"/>
      <c r="F10" s="10"/>
      <c r="G10" s="12"/>
      <c r="H10" s="13"/>
      <c r="I10" s="13"/>
      <c r="J10" s="13"/>
      <c r="K10" s="78"/>
      <c r="L10" s="13">
        <f t="shared" si="0"/>
        <v>0</v>
      </c>
      <c r="M10" s="13" t="str">
        <f t="shared" si="1"/>
        <v/>
      </c>
      <c r="N10" s="14"/>
    </row>
    <row r="11" s="2" customFormat="1" ht="20.1" customHeight="1" spans="1:14">
      <c r="A11" s="10"/>
      <c r="B11" s="11"/>
      <c r="C11" s="11"/>
      <c r="D11" s="11"/>
      <c r="E11" s="10"/>
      <c r="F11" s="10"/>
      <c r="G11" s="12"/>
      <c r="H11" s="13"/>
      <c r="I11" s="13"/>
      <c r="J11" s="13"/>
      <c r="K11" s="78"/>
      <c r="L11" s="13">
        <f t="shared" si="0"/>
        <v>0</v>
      </c>
      <c r="M11" s="13" t="str">
        <f t="shared" si="1"/>
        <v/>
      </c>
      <c r="N11" s="14"/>
    </row>
    <row r="12" s="2" customFormat="1" ht="20.1" customHeight="1" spans="1:14">
      <c r="A12" s="10"/>
      <c r="B12" s="11"/>
      <c r="C12" s="11"/>
      <c r="D12" s="11"/>
      <c r="E12" s="10"/>
      <c r="F12" s="10"/>
      <c r="G12" s="12"/>
      <c r="H12" s="13"/>
      <c r="I12" s="13"/>
      <c r="J12" s="13"/>
      <c r="K12" s="78"/>
      <c r="L12" s="13">
        <f t="shared" si="0"/>
        <v>0</v>
      </c>
      <c r="M12" s="13" t="str">
        <f t="shared" si="1"/>
        <v/>
      </c>
      <c r="N12" s="14"/>
    </row>
    <row r="13" s="2" customFormat="1" ht="20.1" customHeight="1" spans="1:14">
      <c r="A13" s="10"/>
      <c r="B13" s="11"/>
      <c r="C13" s="11"/>
      <c r="D13" s="11"/>
      <c r="E13" s="10"/>
      <c r="F13" s="10"/>
      <c r="G13" s="12"/>
      <c r="H13" s="13"/>
      <c r="I13" s="13"/>
      <c r="J13" s="13"/>
      <c r="K13" s="78"/>
      <c r="L13" s="13">
        <f t="shared" si="0"/>
        <v>0</v>
      </c>
      <c r="M13" s="13" t="str">
        <f t="shared" si="1"/>
        <v/>
      </c>
      <c r="N13" s="14"/>
    </row>
    <row r="14" s="2" customFormat="1" ht="20.1" customHeight="1" spans="1:14">
      <c r="A14" s="10"/>
      <c r="B14" s="11"/>
      <c r="C14" s="11"/>
      <c r="D14" s="11"/>
      <c r="E14" s="10"/>
      <c r="F14" s="10"/>
      <c r="G14" s="12"/>
      <c r="H14" s="13"/>
      <c r="I14" s="13"/>
      <c r="J14" s="13"/>
      <c r="K14" s="78"/>
      <c r="L14" s="13">
        <f t="shared" si="0"/>
        <v>0</v>
      </c>
      <c r="M14" s="13" t="str">
        <f t="shared" si="1"/>
        <v/>
      </c>
      <c r="N14" s="14"/>
    </row>
    <row r="15" s="2" customFormat="1" ht="20.1" customHeight="1" spans="1:14">
      <c r="A15" s="10"/>
      <c r="B15" s="11"/>
      <c r="C15" s="11"/>
      <c r="D15" s="11"/>
      <c r="E15" s="10"/>
      <c r="F15" s="10"/>
      <c r="G15" s="12"/>
      <c r="H15" s="13"/>
      <c r="I15" s="13"/>
      <c r="J15" s="13"/>
      <c r="K15" s="78"/>
      <c r="L15" s="13">
        <f t="shared" si="0"/>
        <v>0</v>
      </c>
      <c r="M15" s="13" t="str">
        <f t="shared" si="1"/>
        <v/>
      </c>
      <c r="N15" s="14"/>
    </row>
    <row r="16" s="2" customFormat="1" ht="20.1" customHeight="1" spans="1:14">
      <c r="A16" s="10"/>
      <c r="B16" s="11"/>
      <c r="C16" s="11"/>
      <c r="D16" s="11"/>
      <c r="E16" s="10"/>
      <c r="F16" s="10"/>
      <c r="G16" s="12"/>
      <c r="H16" s="13"/>
      <c r="I16" s="77"/>
      <c r="J16" s="13"/>
      <c r="K16" s="78"/>
      <c r="L16" s="13">
        <f t="shared" si="0"/>
        <v>0</v>
      </c>
      <c r="M16" s="13" t="str">
        <f t="shared" si="1"/>
        <v/>
      </c>
      <c r="N16" s="14"/>
    </row>
    <row r="17" s="2" customFormat="1" ht="20.1" customHeight="1" spans="1:14">
      <c r="A17" s="10"/>
      <c r="B17" s="11"/>
      <c r="C17" s="11"/>
      <c r="D17" s="11"/>
      <c r="E17" s="10"/>
      <c r="F17" s="10"/>
      <c r="G17" s="12"/>
      <c r="H17" s="15"/>
      <c r="I17" s="13"/>
      <c r="J17" s="47"/>
      <c r="K17" s="78"/>
      <c r="L17" s="13">
        <f t="shared" si="0"/>
        <v>0</v>
      </c>
      <c r="M17" s="13" t="str">
        <f t="shared" si="1"/>
        <v/>
      </c>
      <c r="N17" s="14"/>
    </row>
    <row r="18" s="2" customFormat="1" ht="20.1" customHeight="1" spans="1:14">
      <c r="A18" s="10"/>
      <c r="B18" s="11"/>
      <c r="C18" s="11"/>
      <c r="D18" s="11"/>
      <c r="E18" s="10"/>
      <c r="F18" s="10"/>
      <c r="G18" s="12"/>
      <c r="H18" s="13"/>
      <c r="I18" s="52"/>
      <c r="J18" s="13"/>
      <c r="K18" s="78"/>
      <c r="L18" s="13">
        <f t="shared" si="0"/>
        <v>0</v>
      </c>
      <c r="M18" s="13" t="str">
        <f t="shared" si="1"/>
        <v/>
      </c>
      <c r="N18" s="14"/>
    </row>
    <row r="19" s="2" customFormat="1" ht="20.1" customHeight="1" spans="1:14">
      <c r="A19" s="10"/>
      <c r="B19" s="11"/>
      <c r="C19" s="11"/>
      <c r="D19" s="11"/>
      <c r="E19" s="10"/>
      <c r="F19" s="10"/>
      <c r="G19" s="12"/>
      <c r="H19" s="13"/>
      <c r="I19" s="13"/>
      <c r="J19" s="13"/>
      <c r="K19" s="78"/>
      <c r="L19" s="13">
        <f t="shared" si="0"/>
        <v>0</v>
      </c>
      <c r="M19" s="13" t="str">
        <f t="shared" si="1"/>
        <v/>
      </c>
      <c r="N19" s="14"/>
    </row>
    <row r="20" s="2" customFormat="1" ht="20.1" customHeight="1" spans="1:14">
      <c r="A20" s="10"/>
      <c r="B20" s="11"/>
      <c r="C20" s="11"/>
      <c r="D20" s="11"/>
      <c r="E20" s="10"/>
      <c r="F20" s="10"/>
      <c r="G20" s="12"/>
      <c r="H20" s="13"/>
      <c r="I20" s="13"/>
      <c r="J20" s="13"/>
      <c r="K20" s="78"/>
      <c r="L20" s="13">
        <f t="shared" si="0"/>
        <v>0</v>
      </c>
      <c r="M20" s="13" t="str">
        <f t="shared" si="1"/>
        <v/>
      </c>
      <c r="N20" s="14"/>
    </row>
    <row r="21" s="2" customFormat="1" ht="20.1" customHeight="1" spans="1:14">
      <c r="A21" s="10"/>
      <c r="B21" s="11"/>
      <c r="C21" s="11"/>
      <c r="D21" s="11"/>
      <c r="E21" s="16"/>
      <c r="F21" s="10"/>
      <c r="G21" s="12"/>
      <c r="H21" s="13"/>
      <c r="I21" s="13"/>
      <c r="J21" s="13"/>
      <c r="K21" s="78"/>
      <c r="L21" s="13">
        <f t="shared" si="0"/>
        <v>0</v>
      </c>
      <c r="M21" s="13" t="str">
        <f t="shared" si="1"/>
        <v/>
      </c>
      <c r="N21" s="14"/>
    </row>
    <row r="22" s="2" customFormat="1" ht="20.1" customHeight="1" spans="1:14">
      <c r="A22" s="10"/>
      <c r="B22" s="11"/>
      <c r="C22" s="11"/>
      <c r="D22" s="11"/>
      <c r="E22" s="10"/>
      <c r="F22" s="10"/>
      <c r="G22" s="12"/>
      <c r="H22" s="13"/>
      <c r="I22" s="13"/>
      <c r="J22" s="13"/>
      <c r="K22" s="78"/>
      <c r="L22" s="13">
        <f t="shared" si="0"/>
        <v>0</v>
      </c>
      <c r="M22" s="13" t="str">
        <f t="shared" si="1"/>
        <v/>
      </c>
      <c r="N22" s="14"/>
    </row>
    <row r="23" s="2" customFormat="1" ht="20.1" customHeight="1" spans="1:14">
      <c r="A23" s="10"/>
      <c r="B23" s="11"/>
      <c r="C23" s="11"/>
      <c r="D23" s="11"/>
      <c r="E23" s="10"/>
      <c r="F23" s="10"/>
      <c r="G23" s="12"/>
      <c r="H23" s="13"/>
      <c r="I23" s="13"/>
      <c r="J23" s="13"/>
      <c r="K23" s="78"/>
      <c r="L23" s="13">
        <f t="shared" si="0"/>
        <v>0</v>
      </c>
      <c r="M23" s="13" t="str">
        <f t="shared" si="1"/>
        <v/>
      </c>
      <c r="N23" s="14"/>
    </row>
    <row r="24" s="2" customFormat="1" ht="20.1" customHeight="1" spans="1:14">
      <c r="A24" s="10" t="s">
        <v>222</v>
      </c>
      <c r="B24" s="10"/>
      <c r="C24" s="10"/>
      <c r="D24" s="11"/>
      <c r="E24" s="10"/>
      <c r="F24" s="10"/>
      <c r="G24" s="12"/>
      <c r="H24" s="13">
        <f t="shared" ref="H24:L24" si="2">SUM(H6:H23)</f>
        <v>0</v>
      </c>
      <c r="I24" s="13">
        <f t="shared" si="2"/>
        <v>0</v>
      </c>
      <c r="J24" s="13">
        <f t="shared" si="2"/>
        <v>0</v>
      </c>
      <c r="K24" s="78"/>
      <c r="L24" s="13">
        <f t="shared" si="2"/>
        <v>0</v>
      </c>
      <c r="M24" s="13" t="str">
        <f t="shared" si="1"/>
        <v/>
      </c>
      <c r="N24" s="14"/>
    </row>
    <row r="25" s="2" customFormat="1" ht="20.1" customHeight="1" spans="1:14">
      <c r="A25" s="10" t="s">
        <v>655</v>
      </c>
      <c r="B25" s="10"/>
      <c r="C25" s="10"/>
      <c r="D25" s="14"/>
      <c r="E25" s="10"/>
      <c r="F25" s="10"/>
      <c r="G25" s="12"/>
      <c r="H25" s="13"/>
      <c r="I25" s="13"/>
      <c r="J25" s="13"/>
      <c r="K25" s="78"/>
      <c r="L25" s="13"/>
      <c r="M25" s="13" t="str">
        <f t="shared" si="1"/>
        <v/>
      </c>
      <c r="N25" s="14"/>
    </row>
    <row r="26" s="2" customFormat="1" ht="20.1" customHeight="1" spans="1:14">
      <c r="A26" s="10" t="s">
        <v>230</v>
      </c>
      <c r="B26" s="10"/>
      <c r="C26" s="10"/>
      <c r="D26" s="10"/>
      <c r="E26" s="10"/>
      <c r="F26" s="10"/>
      <c r="G26" s="12"/>
      <c r="H26" s="13">
        <f t="shared" ref="H26:L26" si="3">H24-H25</f>
        <v>0</v>
      </c>
      <c r="I26" s="13">
        <f t="shared" si="3"/>
        <v>0</v>
      </c>
      <c r="J26" s="13">
        <f t="shared" si="3"/>
        <v>0</v>
      </c>
      <c r="K26" s="78"/>
      <c r="L26" s="13">
        <f t="shared" si="3"/>
        <v>0</v>
      </c>
      <c r="M26" s="13" t="str">
        <f t="shared" si="1"/>
        <v/>
      </c>
      <c r="N26" s="14"/>
    </row>
    <row r="27" s="2" customFormat="1" customHeight="1" spans="1:8">
      <c r="A27" s="19" t="str">
        <f>生产性生物资产!A24</f>
        <v>被评估单位填表人：</v>
      </c>
      <c r="H27" s="18"/>
    </row>
    <row r="28" s="2" customFormat="1" customHeight="1" spans="1:1">
      <c r="A28" s="19" t="str">
        <f>CONCATENATE(封面!B6,封面!D6,封面!E6,封面!F6,封面!G6,封面!H6,封面!I6)</f>
        <v>填表日期：2023年9月1日</v>
      </c>
    </row>
  </sheetData>
  <mergeCells count="16">
    <mergeCell ref="A1:N1"/>
    <mergeCell ref="A2:N2"/>
    <mergeCell ref="H4:I4"/>
    <mergeCell ref="J4:L4"/>
    <mergeCell ref="A24:C24"/>
    <mergeCell ref="A25:C25"/>
    <mergeCell ref="A26:C26"/>
    <mergeCell ref="A4:A5"/>
    <mergeCell ref="B4:B5"/>
    <mergeCell ref="C4:C5"/>
    <mergeCell ref="D4:D5"/>
    <mergeCell ref="E4:E5"/>
    <mergeCell ref="F4:F5"/>
    <mergeCell ref="G4:G5"/>
    <mergeCell ref="M4:M5"/>
    <mergeCell ref="N4:N5"/>
  </mergeCells>
  <printOptions horizontalCentered="1"/>
  <pageMargins left="0.62992125984252" right="0.62992125984252" top="0.708661417322835" bottom="0.590551181102362" header="1.02362204724409" footer="0.511811023622047"/>
  <pageSetup paperSize="9" scale="91" fitToHeight="0" orientation="landscape" horizontalDpi="300" verticalDpi="300"/>
  <headerFooter scaleWithDoc="0">
    <oddFooter>&amp;C&amp;"宋体,常规"&amp;10第 &amp;P 页，共 &amp;N 页&amp;R&amp;"宋体,常规"&amp;10评估机构：中环松德（北京）资产评估有限公司</oddFooter>
  </headerFooter>
  <legacyDrawing r:id="rId2"/>
</worksheet>
</file>

<file path=xl/worksheets/sheet6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1"/>
  <sheetViews>
    <sheetView view="pageBreakPreview" zoomScaleNormal="100" workbookViewId="0">
      <selection activeCell="T16" sqref="T16"/>
    </sheetView>
  </sheetViews>
  <sheetFormatPr defaultColWidth="9" defaultRowHeight="13"/>
  <cols>
    <col min="1" max="1" width="4.5" style="23" customWidth="1"/>
    <col min="2" max="2" width="9" style="23"/>
    <col min="3" max="3" width="11.875" style="23" customWidth="1"/>
    <col min="4" max="5" width="12" style="23" customWidth="1"/>
    <col min="6" max="7" width="13" style="23" customWidth="1"/>
    <col min="8" max="8" width="14.375" style="23" customWidth="1"/>
    <col min="9" max="9" width="12" style="23" customWidth="1"/>
    <col min="10" max="16384" width="9" style="23"/>
  </cols>
  <sheetData>
    <row r="1" ht="24.75" customHeight="1" spans="1:9">
      <c r="A1" s="57" t="s">
        <v>661</v>
      </c>
      <c r="B1" s="57"/>
      <c r="C1" s="57"/>
      <c r="D1" s="57"/>
      <c r="E1" s="57"/>
      <c r="F1" s="57"/>
      <c r="G1" s="57"/>
      <c r="H1" s="57"/>
      <c r="I1" s="57"/>
    </row>
    <row r="2" spans="1:9">
      <c r="A2" s="108" t="str">
        <f>油气资产!A2</f>
        <v>评估基准日：2023年7月31日</v>
      </c>
      <c r="B2" s="108"/>
      <c r="C2" s="108"/>
      <c r="D2" s="108"/>
      <c r="E2" s="108"/>
      <c r="F2" s="108"/>
      <c r="G2" s="108"/>
      <c r="H2" s="108"/>
      <c r="I2" s="108"/>
    </row>
    <row r="3" spans="1:9">
      <c r="A3" s="23" t="str">
        <f>油气资产!A3</f>
        <v>被评估单位：北京北一中型数控机床有限责任公司</v>
      </c>
      <c r="I3" s="58" t="s">
        <v>295</v>
      </c>
    </row>
    <row r="4" s="55" customFormat="1" ht="18.95" customHeight="1" spans="1:9">
      <c r="A4" s="28" t="s">
        <v>21</v>
      </c>
      <c r="B4" s="28" t="s">
        <v>503</v>
      </c>
      <c r="C4" s="27" t="s">
        <v>226</v>
      </c>
      <c r="D4" s="28" t="s">
        <v>662</v>
      </c>
      <c r="E4" s="28" t="s">
        <v>109</v>
      </c>
      <c r="F4" s="28" t="s">
        <v>110</v>
      </c>
      <c r="G4" s="28" t="s">
        <v>111</v>
      </c>
      <c r="H4" s="28" t="s">
        <v>147</v>
      </c>
      <c r="I4" s="28" t="s">
        <v>24</v>
      </c>
    </row>
    <row r="5" ht="18.95" customHeight="1" spans="1:9">
      <c r="A5" s="27"/>
      <c r="B5" s="27"/>
      <c r="C5" s="109"/>
      <c r="D5" s="109"/>
      <c r="E5" s="109"/>
      <c r="F5" s="109"/>
      <c r="G5" s="109"/>
      <c r="H5" s="109" t="s">
        <v>307</v>
      </c>
      <c r="I5" s="113"/>
    </row>
    <row r="6" ht="18.95" customHeight="1" spans="1:9">
      <c r="A6" s="28"/>
      <c r="B6" s="30"/>
      <c r="C6" s="33"/>
      <c r="D6" s="33"/>
      <c r="E6" s="33"/>
      <c r="F6" s="33"/>
      <c r="G6" s="33"/>
      <c r="H6" s="33"/>
      <c r="I6" s="33"/>
    </row>
    <row r="7" ht="18.95" customHeight="1" spans="1:9">
      <c r="A7" s="28"/>
      <c r="B7" s="30"/>
      <c r="C7" s="30"/>
      <c r="D7" s="30"/>
      <c r="E7" s="30"/>
      <c r="F7" s="30"/>
      <c r="G7" s="30"/>
      <c r="H7" s="30"/>
      <c r="I7" s="30"/>
    </row>
    <row r="8" ht="18.95" customHeight="1" spans="1:9">
      <c r="A8" s="28"/>
      <c r="B8" s="30"/>
      <c r="C8" s="30"/>
      <c r="D8" s="30"/>
      <c r="E8" s="30"/>
      <c r="F8" s="33"/>
      <c r="G8" s="33"/>
      <c r="H8" s="110"/>
      <c r="I8" s="30"/>
    </row>
    <row r="9" ht="18.95" customHeight="1" spans="1:9">
      <c r="A9" s="30"/>
      <c r="B9" s="30"/>
      <c r="C9" s="30"/>
      <c r="D9" s="30"/>
      <c r="E9" s="30"/>
      <c r="F9" s="30"/>
      <c r="G9" s="30"/>
      <c r="H9" s="30"/>
      <c r="I9" s="30"/>
    </row>
    <row r="10" ht="18.95" customHeight="1" spans="1:9">
      <c r="A10" s="30"/>
      <c r="B10" s="30"/>
      <c r="C10" s="30"/>
      <c r="D10" s="30"/>
      <c r="E10" s="30"/>
      <c r="F10" s="30"/>
      <c r="G10" s="30"/>
      <c r="H10" s="30"/>
      <c r="I10" s="30"/>
    </row>
    <row r="11" ht="18.95" customHeight="1" spans="1:9">
      <c r="A11" s="30"/>
      <c r="B11" s="30"/>
      <c r="C11" s="30"/>
      <c r="D11" s="30"/>
      <c r="E11" s="30"/>
      <c r="F11" s="30"/>
      <c r="G11" s="30"/>
      <c r="H11" s="30"/>
      <c r="I11" s="30"/>
    </row>
    <row r="12" ht="18.95" customHeight="1" spans="1:9">
      <c r="A12" s="30"/>
      <c r="B12" s="30"/>
      <c r="C12" s="33"/>
      <c r="D12" s="33"/>
      <c r="E12" s="33"/>
      <c r="F12" s="33"/>
      <c r="G12" s="33"/>
      <c r="H12" s="33"/>
      <c r="I12" s="33"/>
    </row>
    <row r="13" ht="18.95" customHeight="1" spans="1:9">
      <c r="A13" s="28"/>
      <c r="B13" s="111"/>
      <c r="C13" s="33"/>
      <c r="D13" s="112"/>
      <c r="E13" s="112"/>
      <c r="F13" s="112"/>
      <c r="G13" s="112"/>
      <c r="H13" s="30"/>
      <c r="I13" s="112"/>
    </row>
    <row r="14" ht="18.95" customHeight="1" spans="1:9">
      <c r="A14" s="28"/>
      <c r="B14" s="30"/>
      <c r="C14" s="33"/>
      <c r="D14" s="33"/>
      <c r="E14" s="33"/>
      <c r="F14" s="33"/>
      <c r="G14" s="33"/>
      <c r="H14" s="33"/>
      <c r="I14" s="33"/>
    </row>
    <row r="15" ht="18.95" customHeight="1" spans="1:9">
      <c r="A15" s="28"/>
      <c r="B15" s="30"/>
      <c r="C15" s="30"/>
      <c r="D15" s="30"/>
      <c r="E15" s="30"/>
      <c r="F15" s="30"/>
      <c r="G15" s="30"/>
      <c r="H15" s="30"/>
      <c r="I15" s="30"/>
    </row>
    <row r="16" ht="18.95" customHeight="1" spans="1:9">
      <c r="A16" s="28"/>
      <c r="B16" s="30"/>
      <c r="C16" s="30"/>
      <c r="D16" s="30"/>
      <c r="E16" s="30"/>
      <c r="F16" s="33"/>
      <c r="G16" s="33"/>
      <c r="H16" s="110"/>
      <c r="I16" s="30"/>
    </row>
    <row r="17" ht="18.95" customHeight="1" spans="1:9">
      <c r="A17" s="30"/>
      <c r="B17" s="30"/>
      <c r="C17" s="30"/>
      <c r="D17" s="30"/>
      <c r="E17" s="30"/>
      <c r="F17" s="30"/>
      <c r="G17" s="30"/>
      <c r="H17" s="30"/>
      <c r="I17" s="30"/>
    </row>
    <row r="18" ht="18.95" customHeight="1" spans="1:9">
      <c r="A18" s="30"/>
      <c r="B18" s="30"/>
      <c r="C18" s="30"/>
      <c r="D18" s="30"/>
      <c r="E18" s="30"/>
      <c r="F18" s="30"/>
      <c r="G18" s="30"/>
      <c r="H18" s="30"/>
      <c r="I18" s="30"/>
    </row>
    <row r="19" ht="18.95" customHeight="1" spans="1:9">
      <c r="A19" s="30"/>
      <c r="B19" s="30"/>
      <c r="C19" s="30"/>
      <c r="D19" s="30"/>
      <c r="E19" s="30"/>
      <c r="F19" s="30"/>
      <c r="G19" s="30"/>
      <c r="H19" s="30"/>
      <c r="I19" s="30"/>
    </row>
    <row r="20" spans="1:9">
      <c r="A20" s="64" t="str">
        <f>油气资产!A27</f>
        <v>被评估单位填表人：</v>
      </c>
      <c r="B20" s="64"/>
      <c r="C20" s="64"/>
      <c r="D20" s="64"/>
      <c r="E20" s="64"/>
      <c r="F20" s="64"/>
      <c r="G20" s="64"/>
      <c r="H20" s="64"/>
      <c r="I20" s="64"/>
    </row>
    <row r="21" spans="1:1">
      <c r="A21" s="64" t="str">
        <f>油气资产!A28</f>
        <v>填表日期：2023年9月1日</v>
      </c>
    </row>
  </sheetData>
  <mergeCells count="2">
    <mergeCell ref="A1:I1"/>
    <mergeCell ref="A2:I2"/>
  </mergeCells>
  <printOptions horizontalCentered="1"/>
  <pageMargins left="0.62992125984252" right="0.62992125984252" top="0.708661417322835" bottom="0.590551181102362" header="1.02362204724409" footer="0.511811023622047"/>
  <pageSetup paperSize="9" fitToHeight="0" orientation="landscape" horizontalDpi="1200" verticalDpi="1200"/>
  <headerFooter scaleWithDoc="0">
    <oddFooter>&amp;C&amp;"宋体,常规"&amp;10第 &amp;P 页，共 &amp;N 页&amp;R&amp;"宋体,常规"&amp;10评估机构：中环松德（北京）资产评估有限公司</oddFooter>
  </headerFooter>
</worksheet>
</file>

<file path=xl/worksheets/sheet6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C00000"/>
    <pageSetUpPr fitToPage="1"/>
  </sheetPr>
  <dimension ref="A1:I25"/>
  <sheetViews>
    <sheetView view="pageBreakPreview" zoomScaleNormal="85" workbookViewId="0">
      <selection activeCell="T16" sqref="T16"/>
    </sheetView>
  </sheetViews>
  <sheetFormatPr defaultColWidth="9" defaultRowHeight="15.75" customHeight="1"/>
  <cols>
    <col min="1" max="1" width="7.625" style="4" customWidth="1"/>
    <col min="2" max="2" width="28" style="4" customWidth="1"/>
    <col min="3" max="5" width="23.625" style="4" customWidth="1"/>
    <col min="6" max="6" width="11" style="4" customWidth="1"/>
    <col min="7" max="16384" width="9" style="4"/>
  </cols>
  <sheetData>
    <row r="1" s="1" customFormat="1" ht="24.95" customHeight="1" spans="1:6">
      <c r="A1" s="5" t="s">
        <v>663</v>
      </c>
      <c r="B1" s="5"/>
      <c r="C1" s="5"/>
      <c r="D1" s="5"/>
      <c r="E1" s="5"/>
      <c r="F1" s="5"/>
    </row>
    <row r="2" s="2" customFormat="1" ht="20.1" customHeight="1" spans="1:6">
      <c r="A2" s="6" t="str">
        <f>CONCATENATE(封面!B5,封面!D5,封面!E5,封面!F5,封面!G5,封面!H5,封面!I5)</f>
        <v>评估基准日：2023年7月31日</v>
      </c>
      <c r="B2" s="6"/>
      <c r="C2" s="6"/>
      <c r="D2" s="6"/>
      <c r="E2" s="6"/>
      <c r="F2" s="6"/>
    </row>
    <row r="3" s="2" customFormat="1" ht="20.1" customHeight="1" spans="1:6">
      <c r="A3" s="8" t="str">
        <f>封面!B4&amp;封面!D4</f>
        <v>被评估单位：北京北一中型数控机床有限责任公司</v>
      </c>
      <c r="F3" s="49" t="s">
        <v>19</v>
      </c>
    </row>
    <row r="4" s="3" customFormat="1" ht="24.95" customHeight="1" spans="1:6">
      <c r="A4" s="50" t="s">
        <v>158</v>
      </c>
      <c r="B4" s="50" t="s">
        <v>145</v>
      </c>
      <c r="C4" s="50" t="s">
        <v>109</v>
      </c>
      <c r="D4" s="50" t="s">
        <v>110</v>
      </c>
      <c r="E4" s="51" t="s">
        <v>146</v>
      </c>
      <c r="F4" s="50" t="s">
        <v>147</v>
      </c>
    </row>
    <row r="5" s="2" customFormat="1" ht="20.1" customHeight="1" spans="1:6">
      <c r="A5" s="50" t="s">
        <v>664</v>
      </c>
      <c r="B5" s="73" t="s">
        <v>665</v>
      </c>
      <c r="C5" s="13">
        <f>'无形-土地'!K26</f>
        <v>0</v>
      </c>
      <c r="D5" s="13">
        <f>'无形-土地'!L26</f>
        <v>0</v>
      </c>
      <c r="E5" s="13">
        <f>D5-C5</f>
        <v>0</v>
      </c>
      <c r="F5" s="52" t="str">
        <f>IF(C5=0,"",E5/C5*100)</f>
        <v/>
      </c>
    </row>
    <row r="6" s="2" customFormat="1" ht="20.1" customHeight="1" spans="1:6">
      <c r="A6" s="50" t="s">
        <v>666</v>
      </c>
      <c r="B6" s="73" t="s">
        <v>667</v>
      </c>
      <c r="C6" s="13">
        <f>'无形-矿业权'!J26</f>
        <v>0</v>
      </c>
      <c r="D6" s="13">
        <f>'无形-矿业权'!K26</f>
        <v>0</v>
      </c>
      <c r="E6" s="13"/>
      <c r="F6" s="52"/>
    </row>
    <row r="7" s="2" customFormat="1" ht="20.1" customHeight="1" spans="1:6">
      <c r="A7" s="50" t="s">
        <v>668</v>
      </c>
      <c r="B7" s="73" t="s">
        <v>669</v>
      </c>
      <c r="C7" s="13">
        <f>'无形-其他'!F25</f>
        <v>0</v>
      </c>
      <c r="D7" s="13">
        <f>'无形-其他'!H25</f>
        <v>0</v>
      </c>
      <c r="E7" s="13">
        <f>D7-C7</f>
        <v>0</v>
      </c>
      <c r="F7" s="52" t="str">
        <f>IF(C7=0,"",E7/C7*100)</f>
        <v/>
      </c>
    </row>
    <row r="8" s="2" customFormat="1" ht="20.1" customHeight="1" spans="1:6">
      <c r="A8" s="50"/>
      <c r="B8" s="73"/>
      <c r="C8" s="13"/>
      <c r="D8" s="13"/>
      <c r="E8" s="13"/>
      <c r="F8" s="52"/>
    </row>
    <row r="9" s="2" customFormat="1" ht="20.1" customHeight="1" spans="1:6">
      <c r="A9" s="50"/>
      <c r="B9" s="73"/>
      <c r="C9" s="13"/>
      <c r="D9" s="13"/>
      <c r="E9" s="13"/>
      <c r="F9" s="52"/>
    </row>
    <row r="10" s="2" customFormat="1" ht="20.1" customHeight="1" spans="1:6">
      <c r="A10" s="50"/>
      <c r="B10" s="73"/>
      <c r="C10" s="13"/>
      <c r="D10" s="13"/>
      <c r="E10" s="13"/>
      <c r="F10" s="52"/>
    </row>
    <row r="11" s="2" customFormat="1" ht="20.1" customHeight="1" spans="1:6">
      <c r="A11" s="50"/>
      <c r="B11" s="73"/>
      <c r="C11" s="13"/>
      <c r="D11" s="13"/>
      <c r="E11" s="13"/>
      <c r="F11" s="52"/>
    </row>
    <row r="12" s="2" customFormat="1" ht="20.1" customHeight="1" spans="1:6">
      <c r="A12" s="50"/>
      <c r="B12" s="73"/>
      <c r="C12" s="13"/>
      <c r="D12" s="13"/>
      <c r="E12" s="13"/>
      <c r="F12" s="52"/>
    </row>
    <row r="13" s="2" customFormat="1" ht="20.1" customHeight="1" spans="1:6">
      <c r="A13" s="50"/>
      <c r="B13" s="73"/>
      <c r="C13" s="13"/>
      <c r="D13" s="13"/>
      <c r="E13" s="13"/>
      <c r="F13" s="52"/>
    </row>
    <row r="14" s="2" customFormat="1" ht="20.1" customHeight="1" spans="1:6">
      <c r="A14" s="50"/>
      <c r="B14" s="73"/>
      <c r="C14" s="13"/>
      <c r="D14" s="13"/>
      <c r="E14" s="13"/>
      <c r="F14" s="52"/>
    </row>
    <row r="15" s="2" customFormat="1" ht="20.1" customHeight="1" spans="1:9">
      <c r="A15" s="50"/>
      <c r="B15" s="73"/>
      <c r="C15" s="13"/>
      <c r="D15" s="13"/>
      <c r="E15" s="13"/>
      <c r="F15" s="52"/>
      <c r="I15" s="14"/>
    </row>
    <row r="16" s="2" customFormat="1" ht="20.1" customHeight="1" spans="1:6">
      <c r="A16" s="50"/>
      <c r="B16" s="73"/>
      <c r="C16" s="13"/>
      <c r="D16" s="13"/>
      <c r="E16" s="13"/>
      <c r="F16" s="52"/>
    </row>
    <row r="17" s="2" customFormat="1" ht="20.1" customHeight="1" spans="1:6">
      <c r="A17" s="50"/>
      <c r="B17" s="73"/>
      <c r="C17" s="13"/>
      <c r="D17" s="13"/>
      <c r="E17" s="13"/>
      <c r="F17" s="52"/>
    </row>
    <row r="18" s="2" customFormat="1" ht="20.1" customHeight="1" spans="1:6">
      <c r="A18" s="50"/>
      <c r="B18" s="73"/>
      <c r="C18" s="13"/>
      <c r="D18" s="13"/>
      <c r="E18" s="13"/>
      <c r="F18" s="52"/>
    </row>
    <row r="19" s="2" customFormat="1" ht="20.1" customHeight="1" spans="1:6">
      <c r="A19" s="50"/>
      <c r="B19" s="73"/>
      <c r="C19" s="13"/>
      <c r="D19" s="13"/>
      <c r="E19" s="15"/>
      <c r="F19" s="13"/>
    </row>
    <row r="20" s="2" customFormat="1" ht="20.1" customHeight="1" spans="1:6">
      <c r="A20" s="50"/>
      <c r="B20" s="73"/>
      <c r="C20" s="13"/>
      <c r="D20" s="13"/>
      <c r="E20" s="13"/>
      <c r="F20" s="52"/>
    </row>
    <row r="21" s="2" customFormat="1" ht="20.1" customHeight="1" spans="1:6">
      <c r="A21" s="51" t="s">
        <v>670</v>
      </c>
      <c r="B21" s="107"/>
      <c r="C21" s="13">
        <f>SUM(C5:C7)</f>
        <v>0</v>
      </c>
      <c r="D21" s="13">
        <f>SUM(D5:D7)</f>
        <v>0</v>
      </c>
      <c r="E21" s="13">
        <f>SUM(E5:E7)</f>
        <v>0</v>
      </c>
      <c r="F21" s="52" t="str">
        <f>IF(C21=0,"",E21/C21*100)</f>
        <v/>
      </c>
    </row>
    <row r="22" s="2" customFormat="1" ht="20.1" customHeight="1" spans="1:6">
      <c r="A22" s="51" t="s">
        <v>671</v>
      </c>
      <c r="B22" s="107"/>
      <c r="C22" s="13"/>
      <c r="D22" s="13"/>
      <c r="E22" s="13"/>
      <c r="F22" s="52" t="str">
        <f>IF(C22=0,"",E22/C22*100)</f>
        <v/>
      </c>
    </row>
    <row r="23" s="2" customFormat="1" ht="20.1" customHeight="1" spans="1:6">
      <c r="A23" s="50" t="s">
        <v>672</v>
      </c>
      <c r="B23" s="50" t="s">
        <v>673</v>
      </c>
      <c r="C23" s="13">
        <f>C21-C22</f>
        <v>0</v>
      </c>
      <c r="D23" s="13">
        <f>D21-D22</f>
        <v>0</v>
      </c>
      <c r="E23" s="13">
        <f>D23-C23</f>
        <v>0</v>
      </c>
      <c r="F23" s="52" t="str">
        <f>IF(C23=0,"",E23/C23*100)</f>
        <v/>
      </c>
    </row>
    <row r="24" s="2" customFormat="1" customHeight="1" spans="1:1">
      <c r="A24" s="19" t="str">
        <f>油气资产!A27</f>
        <v>被评估单位填表人：</v>
      </c>
    </row>
    <row r="25" s="2" customFormat="1" customHeight="1" spans="1:1">
      <c r="A25" s="19" t="str">
        <f>CONCATENATE(封面!B6,封面!D6,封面!E6,封面!F6,封面!G6,封面!H6,封面!I6)</f>
        <v>填表日期：2023年9月1日</v>
      </c>
    </row>
  </sheetData>
  <mergeCells count="4">
    <mergeCell ref="A1:F1"/>
    <mergeCell ref="A2:F2"/>
    <mergeCell ref="A21:B21"/>
    <mergeCell ref="A22:B22"/>
  </mergeCells>
  <hyperlinks>
    <hyperlink ref="B5" location="'无形-土地'!B1" display="无形资产-土地使用权"/>
    <hyperlink ref="B7" location="'无形-其他'!B1" display="无形资产-其他无形资产"/>
  </hyperlinks>
  <printOptions horizontalCentered="1"/>
  <pageMargins left="0.62992125984252" right="0.62992125984252" top="0.708661417322835" bottom="0.590551181102362" header="1.02362204724409" footer="0.511811023622047"/>
  <pageSetup paperSize="9" fitToHeight="0" orientation="landscape" horizontalDpi="300" verticalDpi="300"/>
  <headerFooter scaleWithDoc="0">
    <oddFooter>&amp;C&amp;"宋体,常规"&amp;10第 &amp;P 页，共 &amp;N 页&amp;R&amp;"宋体,常规"&amp;10评估机构：中环松德（北京）资产评估有限公司</oddFooter>
  </headerFooter>
</worksheet>
</file>

<file path=xl/worksheets/sheet6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8"/>
  <sheetViews>
    <sheetView view="pageBreakPreview" zoomScaleNormal="100" workbookViewId="0">
      <selection activeCell="T16" sqref="T16"/>
    </sheetView>
  </sheetViews>
  <sheetFormatPr defaultColWidth="9" defaultRowHeight="15.75" customHeight="1"/>
  <cols>
    <col min="1" max="1" width="6.375" style="4" customWidth="1"/>
    <col min="2" max="2" width="10.375" style="4" customWidth="1"/>
    <col min="3" max="3" width="9.625" style="4" customWidth="1"/>
    <col min="4" max="4" width="10.5" style="4" customWidth="1"/>
    <col min="5" max="8" width="8.375" style="4" customWidth="1"/>
    <col min="9" max="9" width="8" style="4" customWidth="1"/>
    <col min="10" max="10" width="12.5" style="4" customWidth="1"/>
    <col min="11" max="13" width="13" style="4" customWidth="1"/>
    <col min="14" max="14" width="8.125" style="4" customWidth="1"/>
    <col min="15" max="16384" width="9" style="4"/>
  </cols>
  <sheetData>
    <row r="1" s="1" customFormat="1" ht="24.95" customHeight="1" spans="1:15">
      <c r="A1" s="5" t="s">
        <v>674</v>
      </c>
      <c r="B1" s="5"/>
      <c r="C1" s="5"/>
      <c r="D1" s="5"/>
      <c r="E1" s="5"/>
      <c r="F1" s="5"/>
      <c r="G1" s="5"/>
      <c r="H1" s="5"/>
      <c r="I1" s="5"/>
      <c r="J1" s="5"/>
      <c r="K1" s="5"/>
      <c r="L1" s="5"/>
      <c r="M1" s="5"/>
      <c r="N1" s="5"/>
      <c r="O1" s="5"/>
    </row>
    <row r="2" s="2" customFormat="1" ht="20.1" customHeight="1" spans="1:15">
      <c r="A2" s="6" t="str">
        <f>CONCATENATE(封面!B5,封面!D5,封面!E5,封面!F5,封面!G5,封面!H5,封面!I5)</f>
        <v>评估基准日：2023年7月31日</v>
      </c>
      <c r="B2" s="6"/>
      <c r="C2" s="6"/>
      <c r="D2" s="6"/>
      <c r="E2" s="6"/>
      <c r="F2" s="6"/>
      <c r="G2" s="6"/>
      <c r="H2" s="6"/>
      <c r="I2" s="7"/>
      <c r="J2" s="7"/>
      <c r="K2" s="7"/>
      <c r="L2" s="7"/>
      <c r="M2" s="7"/>
      <c r="N2" s="7"/>
      <c r="O2" s="7"/>
    </row>
    <row r="3" s="2" customFormat="1" ht="20.1" customHeight="1" spans="1:15">
      <c r="A3" s="8" t="str">
        <f>封面!B4&amp;封面!D4</f>
        <v>被评估单位：北京北一中型数控机床有限责任公司</v>
      </c>
      <c r="O3" s="9" t="s">
        <v>19</v>
      </c>
    </row>
    <row r="4" s="75" customFormat="1" ht="24.95" customHeight="1" spans="1:15">
      <c r="A4" s="76" t="s">
        <v>21</v>
      </c>
      <c r="B4" s="76" t="s">
        <v>365</v>
      </c>
      <c r="C4" s="103" t="s">
        <v>366</v>
      </c>
      <c r="D4" s="76" t="s">
        <v>367</v>
      </c>
      <c r="E4" s="76" t="s">
        <v>368</v>
      </c>
      <c r="F4" s="76" t="s">
        <v>369</v>
      </c>
      <c r="G4" s="76" t="s">
        <v>371</v>
      </c>
      <c r="H4" s="76" t="s">
        <v>372</v>
      </c>
      <c r="I4" s="76" t="s">
        <v>373</v>
      </c>
      <c r="J4" s="76" t="s">
        <v>292</v>
      </c>
      <c r="K4" s="76" t="s">
        <v>109</v>
      </c>
      <c r="L4" s="76" t="s">
        <v>110</v>
      </c>
      <c r="M4" s="76" t="s">
        <v>111</v>
      </c>
      <c r="N4" s="76" t="s">
        <v>147</v>
      </c>
      <c r="O4" s="76" t="s">
        <v>24</v>
      </c>
    </row>
    <row r="5" s="2" customFormat="1" ht="20.1" customHeight="1" spans="1:15">
      <c r="A5" s="10"/>
      <c r="B5" s="10"/>
      <c r="C5" s="104"/>
      <c r="D5" s="11"/>
      <c r="E5" s="12"/>
      <c r="F5" s="10"/>
      <c r="G5" s="10"/>
      <c r="H5" s="10"/>
      <c r="I5" s="13"/>
      <c r="J5" s="13"/>
      <c r="K5" s="13"/>
      <c r="L5" s="13"/>
      <c r="M5" s="13"/>
      <c r="N5" s="13" t="str">
        <f t="shared" ref="N5:N24" si="0">IF(K5=0,"",(L5-K5)/K5*100)</f>
        <v/>
      </c>
      <c r="O5" s="14"/>
    </row>
    <row r="6" s="2" customFormat="1" ht="20.1" customHeight="1" spans="1:15">
      <c r="A6" s="10"/>
      <c r="B6" s="10"/>
      <c r="C6" s="104"/>
      <c r="D6" s="11"/>
      <c r="E6" s="12"/>
      <c r="F6" s="10"/>
      <c r="G6" s="10"/>
      <c r="H6" s="10"/>
      <c r="I6" s="13"/>
      <c r="J6" s="13"/>
      <c r="K6" s="13"/>
      <c r="L6" s="13"/>
      <c r="M6" s="13"/>
      <c r="N6" s="13" t="str">
        <f t="shared" si="0"/>
        <v/>
      </c>
      <c r="O6" s="14"/>
    </row>
    <row r="7" s="2" customFormat="1" ht="20.1" customHeight="1" spans="1:15">
      <c r="A7" s="10"/>
      <c r="B7" s="10"/>
      <c r="C7" s="104"/>
      <c r="D7" s="11"/>
      <c r="E7" s="12"/>
      <c r="F7" s="10"/>
      <c r="G7" s="10"/>
      <c r="H7" s="10"/>
      <c r="I7" s="13"/>
      <c r="J7" s="13"/>
      <c r="K7" s="13"/>
      <c r="L7" s="13"/>
      <c r="M7" s="13"/>
      <c r="N7" s="13" t="str">
        <f t="shared" si="0"/>
        <v/>
      </c>
      <c r="O7" s="14"/>
    </row>
    <row r="8" s="2" customFormat="1" ht="20.1" customHeight="1" spans="1:15">
      <c r="A8" s="10"/>
      <c r="B8" s="10"/>
      <c r="C8" s="104"/>
      <c r="D8" s="11"/>
      <c r="E8" s="12"/>
      <c r="F8" s="10"/>
      <c r="G8" s="10"/>
      <c r="H8" s="10"/>
      <c r="I8" s="13"/>
      <c r="J8" s="13"/>
      <c r="K8" s="13"/>
      <c r="L8" s="13"/>
      <c r="M8" s="13"/>
      <c r="N8" s="13" t="str">
        <f t="shared" si="0"/>
        <v/>
      </c>
      <c r="O8" s="14"/>
    </row>
    <row r="9" s="2" customFormat="1" ht="20.1" customHeight="1" spans="1:15">
      <c r="A9" s="10"/>
      <c r="B9" s="10"/>
      <c r="C9" s="104"/>
      <c r="D9" s="11"/>
      <c r="E9" s="12"/>
      <c r="F9" s="10"/>
      <c r="G9" s="10"/>
      <c r="H9" s="10"/>
      <c r="I9" s="13"/>
      <c r="J9" s="13"/>
      <c r="K9" s="13"/>
      <c r="L9" s="13"/>
      <c r="M9" s="13"/>
      <c r="N9" s="13" t="str">
        <f t="shared" si="0"/>
        <v/>
      </c>
      <c r="O9" s="14"/>
    </row>
    <row r="10" s="2" customFormat="1" ht="20.1" customHeight="1" spans="1:15">
      <c r="A10" s="10"/>
      <c r="B10" s="10"/>
      <c r="C10" s="104"/>
      <c r="D10" s="11"/>
      <c r="E10" s="12"/>
      <c r="F10" s="10"/>
      <c r="G10" s="10"/>
      <c r="H10" s="10"/>
      <c r="I10" s="13"/>
      <c r="J10" s="13"/>
      <c r="K10" s="13"/>
      <c r="L10" s="13"/>
      <c r="M10" s="13"/>
      <c r="N10" s="13" t="str">
        <f t="shared" si="0"/>
        <v/>
      </c>
      <c r="O10" s="14"/>
    </row>
    <row r="11" s="2" customFormat="1" ht="20.1" customHeight="1" spans="1:15">
      <c r="A11" s="10"/>
      <c r="B11" s="10"/>
      <c r="C11" s="104"/>
      <c r="D11" s="11"/>
      <c r="E11" s="12"/>
      <c r="F11" s="10"/>
      <c r="G11" s="10"/>
      <c r="H11" s="10"/>
      <c r="I11" s="13"/>
      <c r="J11" s="13"/>
      <c r="K11" s="13"/>
      <c r="L11" s="13"/>
      <c r="M11" s="13"/>
      <c r="N11" s="13" t="str">
        <f t="shared" si="0"/>
        <v/>
      </c>
      <c r="O11" s="14"/>
    </row>
    <row r="12" s="2" customFormat="1" ht="20.1" customHeight="1" spans="1:15">
      <c r="A12" s="10"/>
      <c r="B12" s="10"/>
      <c r="C12" s="104"/>
      <c r="D12" s="11"/>
      <c r="E12" s="12"/>
      <c r="F12" s="10"/>
      <c r="G12" s="10"/>
      <c r="H12" s="10"/>
      <c r="I12" s="13"/>
      <c r="J12" s="13"/>
      <c r="K12" s="13"/>
      <c r="L12" s="13"/>
      <c r="M12" s="13"/>
      <c r="N12" s="13" t="str">
        <f t="shared" si="0"/>
        <v/>
      </c>
      <c r="O12" s="14"/>
    </row>
    <row r="13" s="2" customFormat="1" ht="20.1" customHeight="1" spans="1:15">
      <c r="A13" s="10"/>
      <c r="B13" s="10"/>
      <c r="C13" s="104"/>
      <c r="D13" s="11"/>
      <c r="E13" s="12"/>
      <c r="F13" s="10"/>
      <c r="G13" s="10"/>
      <c r="H13" s="10"/>
      <c r="I13" s="13"/>
      <c r="J13" s="13"/>
      <c r="K13" s="13"/>
      <c r="L13" s="13"/>
      <c r="M13" s="13"/>
      <c r="N13" s="13" t="str">
        <f t="shared" si="0"/>
        <v/>
      </c>
      <c r="O13" s="14"/>
    </row>
    <row r="14" s="2" customFormat="1" ht="20.1" customHeight="1" spans="1:15">
      <c r="A14" s="10"/>
      <c r="B14" s="10"/>
      <c r="C14" s="104"/>
      <c r="D14" s="11"/>
      <c r="E14" s="12"/>
      <c r="F14" s="10"/>
      <c r="G14" s="10"/>
      <c r="H14" s="10"/>
      <c r="I14" s="13"/>
      <c r="J14" s="13"/>
      <c r="K14" s="13"/>
      <c r="L14" s="13"/>
      <c r="M14" s="13"/>
      <c r="N14" s="13" t="str">
        <f t="shared" si="0"/>
        <v/>
      </c>
      <c r="O14" s="14"/>
    </row>
    <row r="15" s="2" customFormat="1" ht="20.1" customHeight="1" spans="1:15">
      <c r="A15" s="10"/>
      <c r="B15" s="10"/>
      <c r="C15" s="104"/>
      <c r="D15" s="11"/>
      <c r="E15" s="12"/>
      <c r="F15" s="10"/>
      <c r="G15" s="10"/>
      <c r="H15" s="10"/>
      <c r="I15" s="13"/>
      <c r="J15" s="13"/>
      <c r="K15" s="13"/>
      <c r="L15" s="13"/>
      <c r="M15" s="13"/>
      <c r="N15" s="13" t="str">
        <f t="shared" si="0"/>
        <v/>
      </c>
      <c r="O15" s="14"/>
    </row>
    <row r="16" s="2" customFormat="1" ht="20.1" customHeight="1" spans="1:15">
      <c r="A16" s="10"/>
      <c r="B16" s="10"/>
      <c r="C16" s="104"/>
      <c r="D16" s="11"/>
      <c r="E16" s="12"/>
      <c r="F16" s="10"/>
      <c r="G16" s="10"/>
      <c r="H16" s="10"/>
      <c r="I16" s="77"/>
      <c r="J16" s="13"/>
      <c r="K16" s="13"/>
      <c r="L16" s="13"/>
      <c r="M16" s="13"/>
      <c r="N16" s="13" t="str">
        <f t="shared" si="0"/>
        <v/>
      </c>
      <c r="O16" s="14"/>
    </row>
    <row r="17" s="2" customFormat="1" ht="20.1" customHeight="1" spans="1:15">
      <c r="A17" s="10"/>
      <c r="B17" s="10"/>
      <c r="C17" s="104"/>
      <c r="D17" s="11"/>
      <c r="E17" s="12"/>
      <c r="F17" s="10"/>
      <c r="G17" s="10"/>
      <c r="H17" s="16"/>
      <c r="I17" s="13"/>
      <c r="J17" s="47"/>
      <c r="K17" s="13"/>
      <c r="L17" s="13"/>
      <c r="M17" s="13"/>
      <c r="N17" s="13" t="str">
        <f t="shared" si="0"/>
        <v/>
      </c>
      <c r="O17" s="14"/>
    </row>
    <row r="18" s="2" customFormat="1" ht="20.1" customHeight="1" spans="1:15">
      <c r="A18" s="10"/>
      <c r="B18" s="10"/>
      <c r="C18" s="104"/>
      <c r="D18" s="11"/>
      <c r="E18" s="12"/>
      <c r="F18" s="10"/>
      <c r="G18" s="10"/>
      <c r="H18" s="10"/>
      <c r="I18" s="52"/>
      <c r="J18" s="13"/>
      <c r="K18" s="13"/>
      <c r="L18" s="13"/>
      <c r="M18" s="13"/>
      <c r="N18" s="13" t="str">
        <f t="shared" si="0"/>
        <v/>
      </c>
      <c r="O18" s="14"/>
    </row>
    <row r="19" s="2" customFormat="1" ht="20.1" customHeight="1" spans="1:15">
      <c r="A19" s="10"/>
      <c r="B19" s="10"/>
      <c r="C19" s="104"/>
      <c r="D19" s="11"/>
      <c r="E19" s="12"/>
      <c r="F19" s="10"/>
      <c r="G19" s="10"/>
      <c r="H19" s="10"/>
      <c r="I19" s="13"/>
      <c r="J19" s="13"/>
      <c r="K19" s="13"/>
      <c r="L19" s="13"/>
      <c r="M19" s="13"/>
      <c r="N19" s="13" t="str">
        <f t="shared" si="0"/>
        <v/>
      </c>
      <c r="O19" s="14"/>
    </row>
    <row r="20" s="2" customFormat="1" ht="20.1" customHeight="1" spans="1:15">
      <c r="A20" s="10"/>
      <c r="B20" s="10"/>
      <c r="C20" s="104"/>
      <c r="D20" s="11"/>
      <c r="E20" s="12"/>
      <c r="F20" s="10"/>
      <c r="G20" s="10"/>
      <c r="H20" s="10"/>
      <c r="I20" s="13"/>
      <c r="J20" s="13"/>
      <c r="K20" s="13"/>
      <c r="L20" s="13"/>
      <c r="M20" s="13"/>
      <c r="N20" s="13" t="str">
        <f t="shared" si="0"/>
        <v/>
      </c>
      <c r="O20" s="14"/>
    </row>
    <row r="21" s="2" customFormat="1" ht="20.1" customHeight="1" spans="1:15">
      <c r="A21" s="10"/>
      <c r="B21" s="10"/>
      <c r="C21" s="104"/>
      <c r="D21" s="11"/>
      <c r="E21" s="105"/>
      <c r="F21" s="10"/>
      <c r="G21" s="10"/>
      <c r="H21" s="10"/>
      <c r="I21" s="13"/>
      <c r="J21" s="13"/>
      <c r="K21" s="13"/>
      <c r="L21" s="13"/>
      <c r="M21" s="13"/>
      <c r="N21" s="13" t="str">
        <f t="shared" si="0"/>
        <v/>
      </c>
      <c r="O21" s="14"/>
    </row>
    <row r="22" s="2" customFormat="1" ht="20.1" customHeight="1" spans="1:15">
      <c r="A22" s="10"/>
      <c r="B22" s="10"/>
      <c r="C22" s="104"/>
      <c r="D22" s="11"/>
      <c r="E22" s="12"/>
      <c r="F22" s="10"/>
      <c r="G22" s="10"/>
      <c r="H22" s="10"/>
      <c r="I22" s="13"/>
      <c r="J22" s="13"/>
      <c r="K22" s="13"/>
      <c r="L22" s="13"/>
      <c r="M22" s="13"/>
      <c r="N22" s="13" t="str">
        <f t="shared" si="0"/>
        <v/>
      </c>
      <c r="O22" s="14"/>
    </row>
    <row r="23" s="2" customFormat="1" ht="20.1" customHeight="1" spans="1:15">
      <c r="A23" s="10"/>
      <c r="B23" s="10"/>
      <c r="C23" s="104"/>
      <c r="D23" s="11"/>
      <c r="E23" s="12"/>
      <c r="F23" s="10"/>
      <c r="G23" s="10"/>
      <c r="H23" s="10"/>
      <c r="I23" s="13"/>
      <c r="J23" s="13"/>
      <c r="K23" s="13"/>
      <c r="L23" s="13"/>
      <c r="M23" s="13"/>
      <c r="N23" s="13" t="str">
        <f t="shared" si="0"/>
        <v/>
      </c>
      <c r="O23" s="14"/>
    </row>
    <row r="24" s="2" customFormat="1" ht="20.1" customHeight="1" spans="1:15">
      <c r="A24" s="10"/>
      <c r="B24" s="10"/>
      <c r="C24" s="104"/>
      <c r="D24" s="11"/>
      <c r="E24" s="12"/>
      <c r="F24" s="10"/>
      <c r="G24" s="10"/>
      <c r="H24" s="10"/>
      <c r="I24" s="13"/>
      <c r="J24" s="13"/>
      <c r="K24" s="13"/>
      <c r="L24" s="13"/>
      <c r="M24" s="13"/>
      <c r="N24" s="13" t="str">
        <f t="shared" si="0"/>
        <v/>
      </c>
      <c r="O24" s="14"/>
    </row>
    <row r="25" s="2" customFormat="1" ht="20.1" customHeight="1" spans="1:15">
      <c r="A25" s="10"/>
      <c r="B25" s="10"/>
      <c r="C25" s="104"/>
      <c r="D25" s="11"/>
      <c r="E25" s="12"/>
      <c r="F25" s="10"/>
      <c r="G25" s="10"/>
      <c r="H25" s="10"/>
      <c r="I25" s="13"/>
      <c r="J25" s="13"/>
      <c r="K25" s="13"/>
      <c r="L25" s="13"/>
      <c r="M25" s="13"/>
      <c r="N25" s="13"/>
      <c r="O25" s="14"/>
    </row>
    <row r="26" s="2" customFormat="1" ht="20.1" customHeight="1" spans="1:15">
      <c r="A26" s="16" t="s">
        <v>181</v>
      </c>
      <c r="B26" s="106"/>
      <c r="C26" s="106"/>
      <c r="D26" s="17"/>
      <c r="E26" s="12"/>
      <c r="F26" s="10"/>
      <c r="G26" s="10"/>
      <c r="H26" s="10"/>
      <c r="I26" s="13"/>
      <c r="J26" s="13">
        <f>SUM(J5:J25)</f>
        <v>0</v>
      </c>
      <c r="K26" s="13">
        <f>SUM(K5:K25)</f>
        <v>0</v>
      </c>
      <c r="L26" s="13">
        <f>SUM(L5:L25)</f>
        <v>0</v>
      </c>
      <c r="M26" s="13"/>
      <c r="N26" s="13" t="str">
        <f>IF(K26=0,"",(L26-K26)/K26*100)</f>
        <v/>
      </c>
      <c r="O26" s="14"/>
    </row>
    <row r="27" s="2" customFormat="1" customHeight="1" spans="1:11">
      <c r="A27" s="19" t="str">
        <f>无形资产汇总!A24</f>
        <v>被评估单位填表人：</v>
      </c>
      <c r="G27" s="8"/>
      <c r="K27" s="18"/>
    </row>
    <row r="28" s="2" customFormat="1" customHeight="1" spans="1:1">
      <c r="A28" s="19" t="str">
        <f>CONCATENATE(封面!B6,封面!D6,封面!E6,封面!F6,封面!G6,封面!H6,封面!I6)</f>
        <v>填表日期：2023年9月1日</v>
      </c>
    </row>
  </sheetData>
  <mergeCells count="3">
    <mergeCell ref="A1:O1"/>
    <mergeCell ref="A2:O2"/>
    <mergeCell ref="A26:D26"/>
  </mergeCells>
  <printOptions horizontalCentered="1"/>
  <pageMargins left="0.62992125984252" right="0.62992125984252" top="0.708661417322835" bottom="0.590551181102362" header="1.02362204724409" footer="0.511811023622047"/>
  <pageSetup paperSize="9" scale="85" fitToHeight="0" orientation="landscape" horizontalDpi="300" verticalDpi="300"/>
  <headerFooter scaleWithDoc="0">
    <oddFooter>&amp;C&amp;"宋体,常规"&amp;10第 &amp;P 页，共 &amp;N 页&amp;R&amp;"宋体,常规"&amp;10评估机构：中环松德（北京）资产评估有限公司</oddFooter>
  </headerFooter>
  <legacyDrawing r:id="rId2"/>
</worksheet>
</file>

<file path=xl/worksheets/sheet6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8"/>
  <sheetViews>
    <sheetView view="pageBreakPreview" zoomScaleNormal="100" workbookViewId="0">
      <selection activeCell="T16" sqref="T16"/>
    </sheetView>
  </sheetViews>
  <sheetFormatPr defaultColWidth="9" defaultRowHeight="15.5"/>
  <cols>
    <col min="1" max="1" width="4" style="81" customWidth="1"/>
    <col min="2" max="2" width="14.625" style="81" customWidth="1"/>
    <col min="3" max="3" width="11.125" style="81" customWidth="1"/>
    <col min="4" max="4" width="7.5" style="81" customWidth="1"/>
    <col min="5" max="5" width="9.125" style="81" customWidth="1"/>
    <col min="6" max="6" width="8.375" style="81" customWidth="1"/>
    <col min="7" max="7" width="9.875" style="81" customWidth="1"/>
    <col min="8" max="8" width="10.625" style="81" customWidth="1"/>
    <col min="9" max="9" width="11" style="81" customWidth="1"/>
    <col min="10" max="11" width="10.875" style="81" customWidth="1"/>
    <col min="12" max="12" width="6.5" style="81" customWidth="1"/>
    <col min="13" max="13" width="7.125" style="81" customWidth="1"/>
    <col min="14" max="14" width="17.125" style="81" customWidth="1"/>
    <col min="15" max="16384" width="9" style="81"/>
  </cols>
  <sheetData>
    <row r="1" s="79" customFormat="1" ht="24.95" customHeight="1" spans="1:14">
      <c r="A1" s="82" t="s">
        <v>675</v>
      </c>
      <c r="B1" s="82"/>
      <c r="C1" s="82"/>
      <c r="D1" s="82"/>
      <c r="E1" s="82"/>
      <c r="F1" s="82"/>
      <c r="G1" s="82"/>
      <c r="H1" s="82"/>
      <c r="I1" s="82"/>
      <c r="J1" s="82"/>
      <c r="K1" s="82"/>
      <c r="L1" s="82"/>
      <c r="M1" s="82"/>
      <c r="N1" s="82"/>
    </row>
    <row r="2" s="80" customFormat="1" ht="20.1" customHeight="1" spans="1:14">
      <c r="A2" s="83" t="str">
        <f>无形资产汇总!A2</f>
        <v>评估基准日：2023年7月31日</v>
      </c>
      <c r="B2" s="83"/>
      <c r="C2" s="83"/>
      <c r="D2" s="83"/>
      <c r="E2" s="83"/>
      <c r="F2" s="83"/>
      <c r="G2" s="83"/>
      <c r="H2" s="83"/>
      <c r="I2" s="95"/>
      <c r="J2" s="95"/>
      <c r="K2" s="95"/>
      <c r="L2" s="95"/>
      <c r="M2" s="95"/>
      <c r="N2" s="95"/>
    </row>
    <row r="3" s="80" customFormat="1" ht="20.1" customHeight="1" spans="1:14">
      <c r="A3" s="8" t="str">
        <f>封面!B4&amp;封面!D4</f>
        <v>被评估单位：北京北一中型数控机床有限责任公司</v>
      </c>
      <c r="B3" s="84"/>
      <c r="C3" s="84"/>
      <c r="D3" s="84"/>
      <c r="E3" s="84"/>
      <c r="F3" s="84"/>
      <c r="G3" s="84"/>
      <c r="H3" s="84"/>
      <c r="I3" s="84"/>
      <c r="J3" s="84"/>
      <c r="K3" s="84"/>
      <c r="L3" s="84"/>
      <c r="M3" s="84"/>
      <c r="N3" s="96" t="s">
        <v>19</v>
      </c>
    </row>
    <row r="4" s="80" customFormat="1" ht="24.95" customHeight="1" spans="1:14">
      <c r="A4" s="85" t="s">
        <v>21</v>
      </c>
      <c r="B4" s="85" t="s">
        <v>676</v>
      </c>
      <c r="C4" s="86" t="s">
        <v>677</v>
      </c>
      <c r="D4" s="85" t="s">
        <v>678</v>
      </c>
      <c r="E4" s="85" t="s">
        <v>368</v>
      </c>
      <c r="F4" s="85" t="s">
        <v>679</v>
      </c>
      <c r="G4" s="85" t="s">
        <v>680</v>
      </c>
      <c r="H4" s="85" t="s">
        <v>681</v>
      </c>
      <c r="I4" s="85" t="s">
        <v>292</v>
      </c>
      <c r="J4" s="97" t="s">
        <v>109</v>
      </c>
      <c r="K4" s="85" t="s">
        <v>110</v>
      </c>
      <c r="L4" s="85" t="s">
        <v>111</v>
      </c>
      <c r="M4" s="85" t="s">
        <v>147</v>
      </c>
      <c r="N4" s="85" t="s">
        <v>24</v>
      </c>
    </row>
    <row r="5" s="80" customFormat="1" ht="20.1" customHeight="1" spans="1:14">
      <c r="A5" s="87"/>
      <c r="B5" s="87"/>
      <c r="C5" s="87"/>
      <c r="D5" s="87"/>
      <c r="E5" s="88"/>
      <c r="F5" s="87"/>
      <c r="G5" s="87"/>
      <c r="H5" s="87"/>
      <c r="I5" s="98"/>
      <c r="J5" s="99"/>
      <c r="K5" s="98"/>
      <c r="L5" s="98"/>
      <c r="M5" s="98" t="s">
        <v>307</v>
      </c>
      <c r="N5" s="100"/>
    </row>
    <row r="6" s="80" customFormat="1" ht="20.1" customHeight="1" spans="1:14">
      <c r="A6" s="87"/>
      <c r="B6" s="87"/>
      <c r="C6" s="87"/>
      <c r="D6" s="87"/>
      <c r="E6" s="88"/>
      <c r="F6" s="87"/>
      <c r="G6" s="87"/>
      <c r="H6" s="87"/>
      <c r="I6" s="98"/>
      <c r="J6" s="98"/>
      <c r="K6" s="98"/>
      <c r="L6" s="98"/>
      <c r="M6" s="98" t="s">
        <v>307</v>
      </c>
      <c r="N6" s="100"/>
    </row>
    <row r="7" s="80" customFormat="1" ht="20.1" customHeight="1" spans="1:14">
      <c r="A7" s="87"/>
      <c r="B7" s="87"/>
      <c r="C7" s="87"/>
      <c r="D7" s="87"/>
      <c r="E7" s="88"/>
      <c r="F7" s="87"/>
      <c r="G7" s="87"/>
      <c r="H7" s="87"/>
      <c r="I7" s="98"/>
      <c r="J7" s="98"/>
      <c r="K7" s="98"/>
      <c r="L7" s="98"/>
      <c r="M7" s="98" t="s">
        <v>307</v>
      </c>
      <c r="N7" s="100"/>
    </row>
    <row r="8" s="80" customFormat="1" ht="20.1" customHeight="1" spans="1:14">
      <c r="A8" s="87"/>
      <c r="B8" s="87"/>
      <c r="C8" s="87"/>
      <c r="D8" s="87"/>
      <c r="E8" s="88"/>
      <c r="F8" s="87"/>
      <c r="G8" s="87"/>
      <c r="H8" s="87"/>
      <c r="I8" s="98"/>
      <c r="J8" s="98"/>
      <c r="K8" s="98"/>
      <c r="L8" s="98"/>
      <c r="M8" s="98" t="s">
        <v>307</v>
      </c>
      <c r="N8" s="100"/>
    </row>
    <row r="9" s="80" customFormat="1" ht="20.1" customHeight="1" spans="1:14">
      <c r="A9" s="87"/>
      <c r="B9" s="87"/>
      <c r="C9" s="87"/>
      <c r="D9" s="87"/>
      <c r="E9" s="88"/>
      <c r="F9" s="87"/>
      <c r="G9" s="87"/>
      <c r="H9" s="87"/>
      <c r="I9" s="98"/>
      <c r="J9" s="98"/>
      <c r="K9" s="98"/>
      <c r="L9" s="98"/>
      <c r="M9" s="98" t="s">
        <v>307</v>
      </c>
      <c r="N9" s="100"/>
    </row>
    <row r="10" s="80" customFormat="1" ht="20.1" customHeight="1" spans="1:14">
      <c r="A10" s="87"/>
      <c r="B10" s="87"/>
      <c r="C10" s="87"/>
      <c r="D10" s="87"/>
      <c r="E10" s="88"/>
      <c r="F10" s="87"/>
      <c r="G10" s="87"/>
      <c r="H10" s="87"/>
      <c r="I10" s="98"/>
      <c r="J10" s="98"/>
      <c r="K10" s="98"/>
      <c r="L10" s="98"/>
      <c r="M10" s="98" t="s">
        <v>307</v>
      </c>
      <c r="N10" s="100"/>
    </row>
    <row r="11" s="80" customFormat="1" ht="20.1" customHeight="1" spans="1:14">
      <c r="A11" s="87"/>
      <c r="B11" s="87"/>
      <c r="C11" s="87"/>
      <c r="D11" s="87"/>
      <c r="E11" s="88"/>
      <c r="F11" s="87"/>
      <c r="G11" s="87"/>
      <c r="H11" s="87"/>
      <c r="I11" s="98"/>
      <c r="J11" s="98"/>
      <c r="K11" s="98"/>
      <c r="L11" s="98"/>
      <c r="M11" s="98" t="s">
        <v>307</v>
      </c>
      <c r="N11" s="100"/>
    </row>
    <row r="12" s="80" customFormat="1" ht="20.1" customHeight="1" spans="1:14">
      <c r="A12" s="87"/>
      <c r="B12" s="87"/>
      <c r="C12" s="87"/>
      <c r="D12" s="87"/>
      <c r="E12" s="88"/>
      <c r="F12" s="87"/>
      <c r="G12" s="87"/>
      <c r="H12" s="87"/>
      <c r="I12" s="98"/>
      <c r="J12" s="98"/>
      <c r="K12" s="98"/>
      <c r="L12" s="98"/>
      <c r="M12" s="98" t="s">
        <v>307</v>
      </c>
      <c r="N12" s="100"/>
    </row>
    <row r="13" s="80" customFormat="1" ht="20.1" customHeight="1" spans="1:14">
      <c r="A13" s="87"/>
      <c r="B13" s="87"/>
      <c r="C13" s="87"/>
      <c r="D13" s="87"/>
      <c r="E13" s="88"/>
      <c r="F13" s="87"/>
      <c r="G13" s="87"/>
      <c r="H13" s="87"/>
      <c r="I13" s="98"/>
      <c r="J13" s="98"/>
      <c r="K13" s="98"/>
      <c r="L13" s="98"/>
      <c r="M13" s="98" t="s">
        <v>307</v>
      </c>
      <c r="N13" s="100"/>
    </row>
    <row r="14" s="80" customFormat="1" ht="20.1" customHeight="1" spans="1:14">
      <c r="A14" s="87"/>
      <c r="B14" s="87"/>
      <c r="C14" s="87"/>
      <c r="D14" s="87"/>
      <c r="E14" s="88"/>
      <c r="F14" s="87"/>
      <c r="G14" s="87"/>
      <c r="H14" s="87"/>
      <c r="I14" s="98"/>
      <c r="J14" s="98"/>
      <c r="K14" s="98"/>
      <c r="L14" s="98"/>
      <c r="M14" s="98" t="s">
        <v>307</v>
      </c>
      <c r="N14" s="100"/>
    </row>
    <row r="15" s="80" customFormat="1" ht="20.1" customHeight="1" spans="1:14">
      <c r="A15" s="87"/>
      <c r="B15" s="87"/>
      <c r="C15" s="87"/>
      <c r="D15" s="87"/>
      <c r="E15" s="88"/>
      <c r="F15" s="87"/>
      <c r="G15" s="87"/>
      <c r="H15" s="87"/>
      <c r="I15" s="98"/>
      <c r="J15" s="98"/>
      <c r="K15" s="98"/>
      <c r="L15" s="98"/>
      <c r="M15" s="98" t="s">
        <v>307</v>
      </c>
      <c r="N15" s="100"/>
    </row>
    <row r="16" s="80" customFormat="1" ht="20.1" customHeight="1" spans="1:14">
      <c r="A16" s="87"/>
      <c r="B16" s="87"/>
      <c r="C16" s="87"/>
      <c r="D16" s="87"/>
      <c r="E16" s="88"/>
      <c r="F16" s="87"/>
      <c r="G16" s="87"/>
      <c r="H16" s="87"/>
      <c r="I16" s="101"/>
      <c r="J16" s="98"/>
      <c r="K16" s="98"/>
      <c r="L16" s="98"/>
      <c r="M16" s="98" t="s">
        <v>307</v>
      </c>
      <c r="N16" s="100"/>
    </row>
    <row r="17" s="80" customFormat="1" ht="20.1" customHeight="1" spans="1:14">
      <c r="A17" s="87"/>
      <c r="B17" s="87"/>
      <c r="C17" s="87"/>
      <c r="D17" s="87"/>
      <c r="E17" s="88"/>
      <c r="F17" s="87"/>
      <c r="G17" s="87"/>
      <c r="H17" s="89"/>
      <c r="I17" s="98"/>
      <c r="J17" s="99"/>
      <c r="K17" s="98"/>
      <c r="L17" s="98"/>
      <c r="M17" s="98" t="s">
        <v>307</v>
      </c>
      <c r="N17" s="100"/>
    </row>
    <row r="18" s="80" customFormat="1" ht="20.1" customHeight="1" spans="1:14">
      <c r="A18" s="87"/>
      <c r="B18" s="87"/>
      <c r="C18" s="87"/>
      <c r="D18" s="87"/>
      <c r="E18" s="88"/>
      <c r="F18" s="87"/>
      <c r="G18" s="87"/>
      <c r="H18" s="87"/>
      <c r="I18" s="102"/>
      <c r="J18" s="98"/>
      <c r="K18" s="98"/>
      <c r="L18" s="98"/>
      <c r="M18" s="98" t="s">
        <v>307</v>
      </c>
      <c r="N18" s="100"/>
    </row>
    <row r="19" s="80" customFormat="1" ht="20.1" customHeight="1" spans="1:14">
      <c r="A19" s="87"/>
      <c r="B19" s="87"/>
      <c r="C19" s="87"/>
      <c r="D19" s="87"/>
      <c r="E19" s="88"/>
      <c r="F19" s="87"/>
      <c r="G19" s="87"/>
      <c r="H19" s="87"/>
      <c r="I19" s="98"/>
      <c r="J19" s="98"/>
      <c r="K19" s="98"/>
      <c r="L19" s="98"/>
      <c r="M19" s="98" t="s">
        <v>307</v>
      </c>
      <c r="N19" s="100"/>
    </row>
    <row r="20" s="80" customFormat="1" ht="20.1" customHeight="1" spans="1:14">
      <c r="A20" s="87"/>
      <c r="B20" s="87"/>
      <c r="C20" s="87"/>
      <c r="D20" s="87"/>
      <c r="E20" s="88"/>
      <c r="F20" s="87"/>
      <c r="G20" s="87"/>
      <c r="H20" s="87"/>
      <c r="I20" s="98"/>
      <c r="J20" s="98"/>
      <c r="K20" s="98"/>
      <c r="L20" s="98"/>
      <c r="M20" s="98" t="s">
        <v>307</v>
      </c>
      <c r="N20" s="100"/>
    </row>
    <row r="21" s="80" customFormat="1" ht="20.1" customHeight="1" spans="1:14">
      <c r="A21" s="87"/>
      <c r="B21" s="87"/>
      <c r="C21" s="87"/>
      <c r="D21" s="87"/>
      <c r="E21" s="90"/>
      <c r="F21" s="87"/>
      <c r="G21" s="87"/>
      <c r="H21" s="87"/>
      <c r="I21" s="98"/>
      <c r="J21" s="98"/>
      <c r="K21" s="98"/>
      <c r="L21" s="98"/>
      <c r="M21" s="98" t="s">
        <v>307</v>
      </c>
      <c r="N21" s="100"/>
    </row>
    <row r="22" s="80" customFormat="1" ht="20.1" customHeight="1" spans="1:14">
      <c r="A22" s="87"/>
      <c r="B22" s="87"/>
      <c r="C22" s="87"/>
      <c r="D22" s="87"/>
      <c r="E22" s="88"/>
      <c r="F22" s="87"/>
      <c r="G22" s="87"/>
      <c r="H22" s="87"/>
      <c r="I22" s="98"/>
      <c r="J22" s="98"/>
      <c r="K22" s="98"/>
      <c r="L22" s="98"/>
      <c r="M22" s="98" t="s">
        <v>307</v>
      </c>
      <c r="N22" s="100"/>
    </row>
    <row r="23" s="80" customFormat="1" ht="20.1" customHeight="1" spans="1:14">
      <c r="A23" s="87"/>
      <c r="B23" s="87"/>
      <c r="C23" s="87"/>
      <c r="D23" s="87"/>
      <c r="E23" s="88"/>
      <c r="F23" s="87"/>
      <c r="G23" s="87"/>
      <c r="H23" s="87"/>
      <c r="I23" s="98"/>
      <c r="J23" s="98"/>
      <c r="K23" s="98"/>
      <c r="L23" s="98"/>
      <c r="M23" s="98" t="s">
        <v>307</v>
      </c>
      <c r="N23" s="100"/>
    </row>
    <row r="24" s="80" customFormat="1" ht="20.1" customHeight="1" spans="1:14">
      <c r="A24" s="87"/>
      <c r="B24" s="87"/>
      <c r="C24" s="87"/>
      <c r="D24" s="87"/>
      <c r="E24" s="88"/>
      <c r="F24" s="87"/>
      <c r="G24" s="87"/>
      <c r="H24" s="87"/>
      <c r="I24" s="98"/>
      <c r="J24" s="98"/>
      <c r="K24" s="98"/>
      <c r="L24" s="98"/>
      <c r="M24" s="98" t="s">
        <v>307</v>
      </c>
      <c r="N24" s="100"/>
    </row>
    <row r="25" s="80" customFormat="1" ht="20.1" customHeight="1" spans="1:14">
      <c r="A25" s="87"/>
      <c r="B25" s="87"/>
      <c r="C25" s="87"/>
      <c r="D25" s="87"/>
      <c r="E25" s="88"/>
      <c r="F25" s="87"/>
      <c r="G25" s="87"/>
      <c r="H25" s="87"/>
      <c r="I25" s="98"/>
      <c r="J25" s="98"/>
      <c r="K25" s="98"/>
      <c r="L25" s="98"/>
      <c r="M25" s="98"/>
      <c r="N25" s="100"/>
    </row>
    <row r="26" s="80" customFormat="1" ht="20.1" customHeight="1" spans="1:14">
      <c r="A26" s="89" t="s">
        <v>181</v>
      </c>
      <c r="B26" s="91"/>
      <c r="C26" s="91"/>
      <c r="D26" s="91"/>
      <c r="E26" s="88"/>
      <c r="F26" s="87"/>
      <c r="G26" s="87"/>
      <c r="H26" s="87"/>
      <c r="I26" s="98"/>
      <c r="J26" s="98">
        <f>SUM(J5:J25)</f>
        <v>0</v>
      </c>
      <c r="K26" s="98">
        <f>SUM(K5:K25)</f>
        <v>0</v>
      </c>
      <c r="L26" s="98"/>
      <c r="M26" s="98" t="s">
        <v>307</v>
      </c>
      <c r="N26" s="100"/>
    </row>
    <row r="27" s="80" customFormat="1" ht="15" spans="1:14">
      <c r="A27" s="92" t="str">
        <f>'无形-土地'!A27</f>
        <v>被评估单位填表人：</v>
      </c>
      <c r="B27" s="93"/>
      <c r="C27" s="93"/>
      <c r="D27" s="93"/>
      <c r="E27" s="84"/>
      <c r="G27" s="84"/>
      <c r="H27" s="84"/>
      <c r="I27" s="84"/>
      <c r="J27" s="18"/>
      <c r="K27" s="84"/>
      <c r="L27" s="84"/>
      <c r="M27" s="84"/>
      <c r="N27" s="84"/>
    </row>
    <row r="28" s="80" customFormat="1" ht="15" spans="1:14">
      <c r="A28" s="19" t="str">
        <f>CONCATENATE(封面!B6,封面!D6,封面!E6,封面!F6,封面!G6,封面!H6,封面!I6)</f>
        <v>填表日期：2023年9月1日</v>
      </c>
      <c r="B28" s="94"/>
      <c r="C28" s="84"/>
      <c r="D28" s="84"/>
      <c r="E28" s="84"/>
      <c r="F28" s="84"/>
      <c r="G28" s="84"/>
      <c r="H28" s="84"/>
      <c r="I28" s="84"/>
      <c r="J28" s="84"/>
      <c r="K28" s="84"/>
      <c r="L28" s="84"/>
      <c r="M28" s="84"/>
      <c r="N28" s="84"/>
    </row>
  </sheetData>
  <mergeCells count="4">
    <mergeCell ref="A1:N1"/>
    <mergeCell ref="A2:N2"/>
    <mergeCell ref="A26:C26"/>
    <mergeCell ref="A27:D27"/>
  </mergeCells>
  <printOptions horizontalCentered="1"/>
  <pageMargins left="0.62992125984252" right="0.62992125984252" top="0.708661417322835" bottom="0.590551181102362" header="1.02362204724409" footer="0.511811023622047"/>
  <pageSetup paperSize="9" scale="90" fitToHeight="0" orientation="landscape" horizontalDpi="300" verticalDpi="300"/>
  <headerFooter scaleWithDoc="0">
    <oddFooter>&amp;C&amp;"宋体,常规"&amp;10第 &amp;P 页，共 &amp;N 页&amp;R&amp;"宋体,常规"&amp;10评估机构：中环松德（北京）资产评估有限公司</oddFooter>
  </headerFooter>
  <legacyDrawing r:id="rId2"/>
</worksheet>
</file>

<file path=xl/worksheets/sheet6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view="pageBreakPreview" zoomScaleNormal="100" workbookViewId="0">
      <selection activeCell="L45" sqref="L45"/>
    </sheetView>
  </sheetViews>
  <sheetFormatPr defaultColWidth="9" defaultRowHeight="15.75" customHeight="1"/>
  <cols>
    <col min="1" max="1" width="5.625" style="4" customWidth="1"/>
    <col min="2" max="2" width="19.125" style="4" customWidth="1"/>
    <col min="3" max="3" width="10.625" style="4" customWidth="1"/>
    <col min="4" max="4" width="8.375" style="4" customWidth="1"/>
    <col min="5" max="6" width="13.375" style="4" customWidth="1"/>
    <col min="7" max="7" width="10.375" style="4" customWidth="1"/>
    <col min="8" max="9" width="13.375" style="4" customWidth="1"/>
    <col min="10" max="10" width="11.625" style="4" customWidth="1"/>
    <col min="11" max="11" width="17.625" style="4" customWidth="1"/>
    <col min="12" max="16384" width="9" style="4"/>
  </cols>
  <sheetData>
    <row r="1" s="1" customFormat="1" ht="24.95" customHeight="1" spans="1:11">
      <c r="A1" s="5" t="s">
        <v>682</v>
      </c>
      <c r="B1" s="5"/>
      <c r="C1" s="5"/>
      <c r="D1" s="5"/>
      <c r="E1" s="5"/>
      <c r="F1" s="5"/>
      <c r="G1" s="5"/>
      <c r="H1" s="5"/>
      <c r="I1" s="5"/>
      <c r="J1" s="5"/>
      <c r="K1" s="5"/>
    </row>
    <row r="2" s="2" customFormat="1" ht="20.1" customHeight="1" spans="1:11">
      <c r="A2" s="6" t="str">
        <f>CONCATENATE(封面!B5,封面!D5,封面!E5,封面!F5,封面!G5,封面!H5,封面!I5)</f>
        <v>评估基准日：2023年7月31日</v>
      </c>
      <c r="B2" s="6"/>
      <c r="C2" s="6"/>
      <c r="D2" s="6"/>
      <c r="E2" s="6"/>
      <c r="F2" s="6"/>
      <c r="G2" s="7"/>
      <c r="H2" s="7"/>
      <c r="I2" s="7"/>
      <c r="J2" s="7"/>
      <c r="K2" s="7"/>
    </row>
    <row r="3" s="2" customFormat="1" ht="20.1" customHeight="1" spans="1:11">
      <c r="A3" s="8" t="str">
        <f>封面!B4&amp;封面!D4</f>
        <v>被评估单位：北京北一中型数控机床有限责任公司</v>
      </c>
      <c r="K3" s="9" t="s">
        <v>19</v>
      </c>
    </row>
    <row r="4" s="75" customFormat="1" ht="24.95" customHeight="1" spans="1:11">
      <c r="A4" s="76" t="s">
        <v>21</v>
      </c>
      <c r="B4" s="76" t="s">
        <v>683</v>
      </c>
      <c r="C4" s="76" t="s">
        <v>368</v>
      </c>
      <c r="D4" s="76" t="s">
        <v>684</v>
      </c>
      <c r="E4" s="76" t="s">
        <v>292</v>
      </c>
      <c r="F4" s="76" t="s">
        <v>109</v>
      </c>
      <c r="G4" s="76" t="s">
        <v>685</v>
      </c>
      <c r="H4" s="76" t="s">
        <v>110</v>
      </c>
      <c r="I4" s="76" t="s">
        <v>111</v>
      </c>
      <c r="J4" s="76" t="s">
        <v>147</v>
      </c>
      <c r="K4" s="76" t="s">
        <v>24</v>
      </c>
    </row>
    <row r="5" s="2" customFormat="1" ht="20.1" customHeight="1" spans="1:11">
      <c r="A5" s="10"/>
      <c r="B5" s="11"/>
      <c r="C5" s="12"/>
      <c r="D5" s="10"/>
      <c r="E5" s="13"/>
      <c r="F5" s="13"/>
      <c r="G5" s="78"/>
      <c r="H5" s="13"/>
      <c r="I5" s="13"/>
      <c r="J5" s="13" t="str">
        <f>IF(F5=0,"",(H5-F5)/F5*100)</f>
        <v/>
      </c>
      <c r="K5" s="14"/>
    </row>
    <row r="6" s="2" customFormat="1" ht="20.1" customHeight="1" spans="1:11">
      <c r="A6" s="10"/>
      <c r="B6" s="11"/>
      <c r="C6" s="12"/>
      <c r="D6" s="10"/>
      <c r="E6" s="13"/>
      <c r="F6" s="13"/>
      <c r="G6" s="78"/>
      <c r="H6" s="13"/>
      <c r="I6" s="13"/>
      <c r="J6" s="13" t="str">
        <f t="shared" ref="J6:J25" si="0">IF(F6=0,"",(H6-F6)/F6*100)</f>
        <v/>
      </c>
      <c r="K6" s="14"/>
    </row>
    <row r="7" s="2" customFormat="1" ht="20.1" customHeight="1" spans="1:11">
      <c r="A7" s="10"/>
      <c r="B7" s="11"/>
      <c r="C7" s="12"/>
      <c r="D7" s="10"/>
      <c r="E7" s="13"/>
      <c r="F7" s="13"/>
      <c r="G7" s="78"/>
      <c r="H7" s="13"/>
      <c r="I7" s="13"/>
      <c r="J7" s="13" t="str">
        <f t="shared" si="0"/>
        <v/>
      </c>
      <c r="K7" s="14"/>
    </row>
    <row r="8" s="2" customFormat="1" ht="20.1" customHeight="1" spans="1:11">
      <c r="A8" s="10"/>
      <c r="B8" s="11"/>
      <c r="C8" s="12"/>
      <c r="D8" s="10"/>
      <c r="E8" s="13"/>
      <c r="F8" s="13"/>
      <c r="G8" s="78"/>
      <c r="H8" s="13"/>
      <c r="I8" s="13"/>
      <c r="J8" s="13" t="str">
        <f t="shared" si="0"/>
        <v/>
      </c>
      <c r="K8" s="14"/>
    </row>
    <row r="9" s="2" customFormat="1" ht="20.1" customHeight="1" spans="1:11">
      <c r="A9" s="10"/>
      <c r="B9" s="11"/>
      <c r="C9" s="12"/>
      <c r="D9" s="10"/>
      <c r="E9" s="13"/>
      <c r="F9" s="13"/>
      <c r="G9" s="78"/>
      <c r="H9" s="13"/>
      <c r="I9" s="13"/>
      <c r="J9" s="13" t="str">
        <f t="shared" si="0"/>
        <v/>
      </c>
      <c r="K9" s="14"/>
    </row>
    <row r="10" s="2" customFormat="1" ht="20.1" customHeight="1" spans="1:11">
      <c r="A10" s="10"/>
      <c r="B10" s="11"/>
      <c r="C10" s="12"/>
      <c r="D10" s="10"/>
      <c r="E10" s="13"/>
      <c r="F10" s="13"/>
      <c r="G10" s="78"/>
      <c r="H10" s="13"/>
      <c r="I10" s="13"/>
      <c r="J10" s="13" t="str">
        <f t="shared" si="0"/>
        <v/>
      </c>
      <c r="K10" s="14"/>
    </row>
    <row r="11" s="2" customFormat="1" ht="20.1" customHeight="1" spans="1:11">
      <c r="A11" s="10"/>
      <c r="B11" s="11"/>
      <c r="C11" s="12"/>
      <c r="D11" s="10"/>
      <c r="E11" s="13"/>
      <c r="F11" s="13"/>
      <c r="G11" s="78"/>
      <c r="H11" s="13"/>
      <c r="I11" s="13"/>
      <c r="J11" s="13" t="str">
        <f t="shared" si="0"/>
        <v/>
      </c>
      <c r="K11" s="14"/>
    </row>
    <row r="12" s="2" customFormat="1" ht="20.1" customHeight="1" spans="1:11">
      <c r="A12" s="10"/>
      <c r="B12" s="11"/>
      <c r="C12" s="12"/>
      <c r="D12" s="10"/>
      <c r="E12" s="13"/>
      <c r="F12" s="13"/>
      <c r="G12" s="78"/>
      <c r="H12" s="13"/>
      <c r="I12" s="13"/>
      <c r="J12" s="13" t="str">
        <f t="shared" si="0"/>
        <v/>
      </c>
      <c r="K12" s="14"/>
    </row>
    <row r="13" s="2" customFormat="1" ht="20.1" customHeight="1" spans="1:11">
      <c r="A13" s="10"/>
      <c r="B13" s="11"/>
      <c r="C13" s="12"/>
      <c r="D13" s="10"/>
      <c r="E13" s="13"/>
      <c r="F13" s="13"/>
      <c r="G13" s="78"/>
      <c r="H13" s="13"/>
      <c r="I13" s="13"/>
      <c r="J13" s="13" t="str">
        <f t="shared" si="0"/>
        <v/>
      </c>
      <c r="K13" s="14"/>
    </row>
    <row r="14" s="2" customFormat="1" ht="20.1" customHeight="1" spans="1:11">
      <c r="A14" s="10"/>
      <c r="B14" s="11"/>
      <c r="C14" s="12"/>
      <c r="D14" s="10"/>
      <c r="E14" s="13"/>
      <c r="F14" s="13"/>
      <c r="G14" s="78"/>
      <c r="H14" s="13"/>
      <c r="I14" s="13"/>
      <c r="J14" s="13" t="str">
        <f t="shared" si="0"/>
        <v/>
      </c>
      <c r="K14" s="14"/>
    </row>
    <row r="15" s="2" customFormat="1" ht="20.1" customHeight="1" spans="1:11">
      <c r="A15" s="10"/>
      <c r="B15" s="11"/>
      <c r="C15" s="12"/>
      <c r="D15" s="10"/>
      <c r="E15" s="13"/>
      <c r="F15" s="13"/>
      <c r="G15" s="78"/>
      <c r="H15" s="13"/>
      <c r="I15" s="13"/>
      <c r="J15" s="13" t="str">
        <f t="shared" si="0"/>
        <v/>
      </c>
      <c r="K15" s="14"/>
    </row>
    <row r="16" s="2" customFormat="1" ht="20.1" customHeight="1" spans="1:11">
      <c r="A16" s="10"/>
      <c r="B16" s="11"/>
      <c r="C16" s="12"/>
      <c r="D16" s="10"/>
      <c r="E16" s="13"/>
      <c r="F16" s="13"/>
      <c r="G16" s="78"/>
      <c r="H16" s="13"/>
      <c r="I16" s="77"/>
      <c r="J16" s="13" t="str">
        <f t="shared" si="0"/>
        <v/>
      </c>
      <c r="K16" s="14"/>
    </row>
    <row r="17" s="2" customFormat="1" ht="20.1" customHeight="1" spans="1:11">
      <c r="A17" s="10"/>
      <c r="B17" s="11"/>
      <c r="C17" s="12"/>
      <c r="D17" s="10"/>
      <c r="E17" s="13"/>
      <c r="F17" s="13"/>
      <c r="G17" s="78"/>
      <c r="H17" s="15"/>
      <c r="I17" s="13"/>
      <c r="J17" s="47" t="str">
        <f t="shared" si="0"/>
        <v/>
      </c>
      <c r="K17" s="14"/>
    </row>
    <row r="18" s="2" customFormat="1" ht="20.1" customHeight="1" spans="1:11">
      <c r="A18" s="10"/>
      <c r="B18" s="11"/>
      <c r="C18" s="12"/>
      <c r="D18" s="10"/>
      <c r="E18" s="13"/>
      <c r="F18" s="13"/>
      <c r="G18" s="78"/>
      <c r="H18" s="13"/>
      <c r="I18" s="52"/>
      <c r="J18" s="13" t="str">
        <f t="shared" si="0"/>
        <v/>
      </c>
      <c r="K18" s="14"/>
    </row>
    <row r="19" s="2" customFormat="1" ht="20.1" customHeight="1" spans="1:11">
      <c r="A19" s="10"/>
      <c r="B19" s="11"/>
      <c r="C19" s="12"/>
      <c r="D19" s="10"/>
      <c r="E19" s="13"/>
      <c r="F19" s="13"/>
      <c r="G19" s="78"/>
      <c r="H19" s="13"/>
      <c r="I19" s="13"/>
      <c r="J19" s="13" t="str">
        <f t="shared" si="0"/>
        <v/>
      </c>
      <c r="K19" s="14"/>
    </row>
    <row r="20" s="2" customFormat="1" ht="20.1" customHeight="1" spans="1:11">
      <c r="A20" s="10"/>
      <c r="B20" s="11"/>
      <c r="C20" s="12"/>
      <c r="D20" s="10"/>
      <c r="E20" s="13"/>
      <c r="F20" s="13"/>
      <c r="G20" s="78"/>
      <c r="H20" s="13"/>
      <c r="I20" s="13"/>
      <c r="J20" s="13" t="str">
        <f t="shared" si="0"/>
        <v/>
      </c>
      <c r="K20" s="14"/>
    </row>
    <row r="21" s="2" customFormat="1" ht="20.1" customHeight="1" spans="1:11">
      <c r="A21" s="10"/>
      <c r="B21" s="11"/>
      <c r="C21" s="12"/>
      <c r="D21" s="10"/>
      <c r="E21" s="15"/>
      <c r="F21" s="13"/>
      <c r="G21" s="78"/>
      <c r="H21" s="13"/>
      <c r="I21" s="13"/>
      <c r="J21" s="13" t="str">
        <f t="shared" si="0"/>
        <v/>
      </c>
      <c r="K21" s="14"/>
    </row>
    <row r="22" s="2" customFormat="1" ht="20.1" customHeight="1" spans="1:11">
      <c r="A22" s="10"/>
      <c r="B22" s="11"/>
      <c r="C22" s="12"/>
      <c r="D22" s="10"/>
      <c r="E22" s="13"/>
      <c r="F22" s="13"/>
      <c r="G22" s="78"/>
      <c r="H22" s="13"/>
      <c r="I22" s="13"/>
      <c r="J22" s="13" t="str">
        <f t="shared" si="0"/>
        <v/>
      </c>
      <c r="K22" s="14"/>
    </row>
    <row r="23" s="2" customFormat="1" ht="20.1" customHeight="1" spans="1:11">
      <c r="A23" s="10"/>
      <c r="B23" s="11"/>
      <c r="C23" s="12"/>
      <c r="D23" s="10"/>
      <c r="E23" s="13"/>
      <c r="F23" s="13"/>
      <c r="G23" s="78"/>
      <c r="H23" s="13"/>
      <c r="I23" s="13"/>
      <c r="J23" s="13" t="str">
        <f t="shared" si="0"/>
        <v/>
      </c>
      <c r="K23" s="14"/>
    </row>
    <row r="24" s="2" customFormat="1" ht="20.1" customHeight="1" spans="1:11">
      <c r="A24" s="10"/>
      <c r="B24" s="11"/>
      <c r="C24" s="12"/>
      <c r="D24" s="10"/>
      <c r="E24" s="13"/>
      <c r="F24" s="13"/>
      <c r="G24" s="78"/>
      <c r="H24" s="13"/>
      <c r="I24" s="13"/>
      <c r="J24" s="13"/>
      <c r="K24" s="14"/>
    </row>
    <row r="25" s="2" customFormat="1" ht="20.1" customHeight="1" spans="1:11">
      <c r="A25" s="16" t="s">
        <v>181</v>
      </c>
      <c r="B25" s="17"/>
      <c r="C25" s="12"/>
      <c r="D25" s="10"/>
      <c r="E25" s="13"/>
      <c r="F25" s="13">
        <f>SUM(F5:F24)</f>
        <v>0</v>
      </c>
      <c r="G25" s="78"/>
      <c r="H25" s="13">
        <f>SUM(H5:H24)</f>
        <v>0</v>
      </c>
      <c r="I25" s="13"/>
      <c r="J25" s="13" t="str">
        <f t="shared" si="0"/>
        <v/>
      </c>
      <c r="K25" s="14"/>
    </row>
    <row r="26" s="2" customFormat="1" customHeight="1" spans="1:6">
      <c r="A26" s="19" t="str">
        <f>'无形-矿业权'!A27:D27</f>
        <v>被评估单位填表人：</v>
      </c>
      <c r="F26" s="8"/>
    </row>
    <row r="27" s="2" customFormat="1" customHeight="1" spans="1:1">
      <c r="A27" s="19" t="str">
        <f>CONCATENATE(封面!B6,封面!D6,封面!E6,封面!F6,封面!G6,封面!H6,封面!I6)</f>
        <v>填表日期：2023年9月1日</v>
      </c>
    </row>
  </sheetData>
  <mergeCells count="3">
    <mergeCell ref="A1:K1"/>
    <mergeCell ref="A2:K2"/>
    <mergeCell ref="A25:B25"/>
  </mergeCells>
  <printOptions horizontalCentered="1"/>
  <pageMargins left="0.62992125984252" right="0.62992125984252" top="0.708661417322835" bottom="0.590551181102362" header="1.02362204724409" footer="0.511811023622047"/>
  <pageSetup paperSize="9" scale="91" fitToHeight="0" orientation="landscape" horizontalDpi="300" verticalDpi="300"/>
  <headerFooter scaleWithDoc="0">
    <oddFooter>&amp;C&amp;"宋体,常规"&amp;10第 &amp;P 页，共 &amp;N 页&amp;R&amp;"宋体,常规"&amp;10评估机构：中环松德（北京）资产评估有限公司</oddFooter>
  </headerFooter>
  <legacyDrawing r:id="rId2"/>
</worksheet>
</file>

<file path=xl/worksheets/sheet6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4"/>
  <sheetViews>
    <sheetView view="pageBreakPreview" zoomScaleNormal="100" workbookViewId="0">
      <selection activeCell="L45" sqref="L45"/>
    </sheetView>
  </sheetViews>
  <sheetFormatPr defaultColWidth="9" defaultRowHeight="15.75" customHeight="1" outlineLevelCol="7"/>
  <cols>
    <col min="1" max="1" width="5.625" style="4" customWidth="1"/>
    <col min="2" max="2" width="23.625" style="4" customWidth="1"/>
    <col min="3" max="3" width="12.625" style="4" customWidth="1"/>
    <col min="4" max="6" width="16.625" style="4" customWidth="1"/>
    <col min="7" max="7" width="11.625" style="4" customWidth="1"/>
    <col min="8" max="8" width="22" style="4" customWidth="1"/>
    <col min="9" max="16384" width="9" style="4"/>
  </cols>
  <sheetData>
    <row r="1" s="1" customFormat="1" ht="24.95" customHeight="1" spans="1:8">
      <c r="A1" s="5" t="s">
        <v>686</v>
      </c>
      <c r="B1" s="5"/>
      <c r="C1" s="5"/>
      <c r="D1" s="5"/>
      <c r="E1" s="5"/>
      <c r="F1" s="5"/>
      <c r="G1" s="5"/>
      <c r="H1" s="5"/>
    </row>
    <row r="2" s="2" customFormat="1" ht="20.1" customHeight="1" spans="1:8">
      <c r="A2" s="6" t="str">
        <f>CONCATENATE(封面!B5,封面!D5,封面!E5,封面!F5,封面!G5,封面!H5,封面!I5)</f>
        <v>评估基准日：2023年7月31日</v>
      </c>
      <c r="B2" s="6"/>
      <c r="C2" s="6"/>
      <c r="D2" s="6"/>
      <c r="E2" s="7"/>
      <c r="F2" s="7"/>
      <c r="G2" s="7"/>
      <c r="H2" s="7"/>
    </row>
    <row r="3" s="2" customFormat="1" ht="20.1" customHeight="1" spans="1:8">
      <c r="A3" s="8" t="str">
        <f>封面!B4&amp;封面!D4</f>
        <v>被评估单位：北京北一中型数控机床有限责任公司</v>
      </c>
      <c r="H3" s="9" t="s">
        <v>19</v>
      </c>
    </row>
    <row r="4" s="75" customFormat="1" ht="24.95" customHeight="1" spans="1:8">
      <c r="A4" s="76" t="s">
        <v>21</v>
      </c>
      <c r="B4" s="76" t="s">
        <v>683</v>
      </c>
      <c r="C4" s="76" t="s">
        <v>226</v>
      </c>
      <c r="D4" s="76" t="s">
        <v>109</v>
      </c>
      <c r="E4" s="76" t="s">
        <v>110</v>
      </c>
      <c r="F4" s="76" t="s">
        <v>111</v>
      </c>
      <c r="G4" s="76" t="s">
        <v>147</v>
      </c>
      <c r="H4" s="76" t="s">
        <v>24</v>
      </c>
    </row>
    <row r="5" s="2" customFormat="1" ht="20.1" customHeight="1" spans="1:8">
      <c r="A5" s="10"/>
      <c r="B5" s="11"/>
      <c r="C5" s="12"/>
      <c r="D5" s="13"/>
      <c r="E5" s="13"/>
      <c r="F5" s="13"/>
      <c r="G5" s="13" t="str">
        <f t="shared" ref="G5:G20" si="0">IF(D5=0,"",(E5-D5)/D5*100)</f>
        <v/>
      </c>
      <c r="H5" s="14"/>
    </row>
    <row r="6" s="2" customFormat="1" ht="20.1" customHeight="1" spans="1:8">
      <c r="A6" s="10"/>
      <c r="B6" s="11"/>
      <c r="C6" s="12"/>
      <c r="D6" s="13"/>
      <c r="E6" s="13"/>
      <c r="F6" s="13"/>
      <c r="G6" s="13" t="str">
        <f t="shared" si="0"/>
        <v/>
      </c>
      <c r="H6" s="14"/>
    </row>
    <row r="7" s="2" customFormat="1" ht="20.1" customHeight="1" spans="1:8">
      <c r="A7" s="10"/>
      <c r="B7" s="11"/>
      <c r="C7" s="12"/>
      <c r="D7" s="13"/>
      <c r="E7" s="13"/>
      <c r="F7" s="13"/>
      <c r="G7" s="13" t="str">
        <f t="shared" si="0"/>
        <v/>
      </c>
      <c r="H7" s="14"/>
    </row>
    <row r="8" s="2" customFormat="1" ht="20.1" customHeight="1" spans="1:8">
      <c r="A8" s="10"/>
      <c r="B8" s="11"/>
      <c r="C8" s="12"/>
      <c r="D8" s="13"/>
      <c r="E8" s="13"/>
      <c r="F8" s="13"/>
      <c r="G8" s="13" t="str">
        <f t="shared" si="0"/>
        <v/>
      </c>
      <c r="H8" s="14"/>
    </row>
    <row r="9" s="2" customFormat="1" ht="20.1" customHeight="1" spans="1:8">
      <c r="A9" s="10"/>
      <c r="B9" s="11"/>
      <c r="C9" s="12"/>
      <c r="D9" s="13"/>
      <c r="E9" s="13"/>
      <c r="F9" s="13"/>
      <c r="G9" s="13" t="str">
        <f t="shared" si="0"/>
        <v/>
      </c>
      <c r="H9" s="14"/>
    </row>
    <row r="10" s="2" customFormat="1" ht="20.1" customHeight="1" spans="1:8">
      <c r="A10" s="10"/>
      <c r="B10" s="11"/>
      <c r="C10" s="12"/>
      <c r="D10" s="13"/>
      <c r="E10" s="13"/>
      <c r="F10" s="13"/>
      <c r="G10" s="13" t="str">
        <f t="shared" si="0"/>
        <v/>
      </c>
      <c r="H10" s="14"/>
    </row>
    <row r="11" s="2" customFormat="1" ht="20.1" customHeight="1" spans="1:8">
      <c r="A11" s="10"/>
      <c r="B11" s="11"/>
      <c r="C11" s="12"/>
      <c r="D11" s="13"/>
      <c r="E11" s="13"/>
      <c r="F11" s="13"/>
      <c r="G11" s="13" t="str">
        <f t="shared" si="0"/>
        <v/>
      </c>
      <c r="H11" s="14"/>
    </row>
    <row r="12" s="2" customFormat="1" ht="20.1" customHeight="1" spans="1:8">
      <c r="A12" s="10"/>
      <c r="B12" s="11"/>
      <c r="C12" s="12"/>
      <c r="D12" s="13"/>
      <c r="E12" s="13"/>
      <c r="F12" s="13"/>
      <c r="G12" s="13" t="str">
        <f t="shared" si="0"/>
        <v/>
      </c>
      <c r="H12" s="14"/>
    </row>
    <row r="13" s="2" customFormat="1" ht="20.1" customHeight="1" spans="1:8">
      <c r="A13" s="10"/>
      <c r="B13" s="11"/>
      <c r="C13" s="12"/>
      <c r="D13" s="13"/>
      <c r="E13" s="13"/>
      <c r="F13" s="13"/>
      <c r="G13" s="13" t="str">
        <f t="shared" si="0"/>
        <v/>
      </c>
      <c r="H13" s="14"/>
    </row>
    <row r="14" s="2" customFormat="1" ht="20.1" customHeight="1" spans="1:8">
      <c r="A14" s="10"/>
      <c r="B14" s="11"/>
      <c r="C14" s="12"/>
      <c r="D14" s="13"/>
      <c r="E14" s="13"/>
      <c r="F14" s="13"/>
      <c r="G14" s="13" t="str">
        <f t="shared" si="0"/>
        <v/>
      </c>
      <c r="H14" s="14"/>
    </row>
    <row r="15" s="2" customFormat="1" ht="20.1" customHeight="1" spans="1:8">
      <c r="A15" s="10"/>
      <c r="B15" s="11"/>
      <c r="C15" s="12"/>
      <c r="D15" s="13"/>
      <c r="E15" s="13"/>
      <c r="F15" s="13"/>
      <c r="G15" s="13" t="str">
        <f t="shared" si="0"/>
        <v/>
      </c>
      <c r="H15" s="14"/>
    </row>
    <row r="16" s="2" customFormat="1" ht="20.1" customHeight="1" spans="1:8">
      <c r="A16" s="10"/>
      <c r="B16" s="11"/>
      <c r="C16" s="12"/>
      <c r="D16" s="13"/>
      <c r="E16" s="13"/>
      <c r="F16" s="13"/>
      <c r="G16" s="13" t="str">
        <f t="shared" si="0"/>
        <v/>
      </c>
      <c r="H16" s="14"/>
    </row>
    <row r="17" s="2" customFormat="1" ht="20.1" customHeight="1" spans="1:8">
      <c r="A17" s="10"/>
      <c r="B17" s="11"/>
      <c r="C17" s="12"/>
      <c r="D17" s="13"/>
      <c r="E17" s="15"/>
      <c r="F17" s="13"/>
      <c r="G17" s="13" t="str">
        <f t="shared" si="0"/>
        <v/>
      </c>
      <c r="H17" s="14"/>
    </row>
    <row r="18" s="2" customFormat="1" ht="20.1" customHeight="1" spans="1:8">
      <c r="A18" s="10"/>
      <c r="B18" s="11"/>
      <c r="C18" s="12"/>
      <c r="D18" s="13"/>
      <c r="E18" s="13"/>
      <c r="F18" s="13"/>
      <c r="G18" s="13" t="str">
        <f t="shared" si="0"/>
        <v/>
      </c>
      <c r="H18" s="14"/>
    </row>
    <row r="19" s="2" customFormat="1" ht="20.1" customHeight="1" spans="1:8">
      <c r="A19" s="10"/>
      <c r="B19" s="11"/>
      <c r="C19" s="12"/>
      <c r="D19" s="13"/>
      <c r="E19" s="13"/>
      <c r="F19" s="13"/>
      <c r="G19" s="13" t="str">
        <f t="shared" si="0"/>
        <v/>
      </c>
      <c r="H19" s="14"/>
    </row>
    <row r="20" s="2" customFormat="1" ht="20.1" customHeight="1" spans="1:8">
      <c r="A20" s="10"/>
      <c r="B20" s="11"/>
      <c r="C20" s="12"/>
      <c r="D20" s="13"/>
      <c r="E20" s="13"/>
      <c r="F20" s="13"/>
      <c r="G20" s="13" t="str">
        <f t="shared" si="0"/>
        <v/>
      </c>
      <c r="H20" s="14"/>
    </row>
    <row r="21" s="2" customFormat="1" ht="20.1" customHeight="1" spans="1:8">
      <c r="A21" s="10"/>
      <c r="B21" s="11"/>
      <c r="C21" s="12"/>
      <c r="D21" s="13"/>
      <c r="E21" s="13"/>
      <c r="F21" s="13"/>
      <c r="G21" s="13"/>
      <c r="H21" s="14"/>
    </row>
    <row r="22" s="2" customFormat="1" ht="20.1" customHeight="1" spans="1:8">
      <c r="A22" s="16" t="s">
        <v>181</v>
      </c>
      <c r="B22" s="17"/>
      <c r="C22" s="12"/>
      <c r="D22" s="13">
        <f>SUM(D5:D21)</f>
        <v>0</v>
      </c>
      <c r="E22" s="13">
        <f>SUM(E5:E21)</f>
        <v>0</v>
      </c>
      <c r="F22" s="13"/>
      <c r="G22" s="13" t="str">
        <f>IF(D22=0,"",(E22-D22)/D22*100)</f>
        <v/>
      </c>
      <c r="H22" s="14"/>
    </row>
    <row r="23" s="2" customFormat="1" customHeight="1" spans="1:4">
      <c r="A23" s="19" t="str">
        <f>'无形-其他'!A26</f>
        <v>被评估单位填表人：</v>
      </c>
      <c r="D23" s="8"/>
    </row>
    <row r="24" s="2" customFormat="1" customHeight="1" spans="1:1">
      <c r="A24" s="19" t="str">
        <f>CONCATENATE(封面!B6,封面!D6,封面!E6,封面!F6,封面!G6,封面!H6,封面!I6)</f>
        <v>填表日期：2023年9月1日</v>
      </c>
    </row>
  </sheetData>
  <mergeCells count="3">
    <mergeCell ref="A1:H1"/>
    <mergeCell ref="A2:H2"/>
    <mergeCell ref="A22:B22"/>
  </mergeCells>
  <printOptions horizontalCentered="1"/>
  <pageMargins left="0.62992125984252" right="0.62992125984252" top="0.708661417322835" bottom="0.590551181102362" header="1.02362204724409" footer="0.511811023622047"/>
  <pageSetup paperSize="9" scale="99" fitToHeight="0" orientation="landscape" horizontalDpi="300" verticalDpi="300"/>
  <headerFooter scaleWithDoc="0">
    <oddFooter>&amp;C&amp;"宋体,常规"&amp;10第 &amp;P 页，共 &amp;N 页&amp;R&amp;"宋体,常规"&amp;10评估机构：中环松德（北京）资产评估有限公司</oddFooter>
  </headerFooter>
  <legacyDrawing r:id="rId2"/>
</worksheet>
</file>

<file path=xl/worksheets/sheet6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5"/>
  <sheetViews>
    <sheetView view="pageBreakPreview" zoomScaleNormal="100" workbookViewId="0">
      <selection activeCell="L45" sqref="L45"/>
    </sheetView>
  </sheetViews>
  <sheetFormatPr defaultColWidth="9" defaultRowHeight="15.75" customHeight="1" outlineLevelCol="7"/>
  <cols>
    <col min="1" max="1" width="5.625" style="4" customWidth="1"/>
    <col min="2" max="2" width="22.125" style="4" customWidth="1"/>
    <col min="3" max="3" width="12" style="4" customWidth="1"/>
    <col min="4" max="6" width="18.625" style="4" customWidth="1"/>
    <col min="7" max="7" width="11.625" style="4" customWidth="1"/>
    <col min="8" max="8" width="16" style="4" customWidth="1"/>
    <col min="9" max="16384" width="9" style="4"/>
  </cols>
  <sheetData>
    <row r="1" s="1" customFormat="1" ht="24.95" customHeight="1" spans="1:8">
      <c r="A1" s="5" t="s">
        <v>687</v>
      </c>
      <c r="B1" s="5"/>
      <c r="C1" s="5"/>
      <c r="D1" s="5"/>
      <c r="E1" s="5"/>
      <c r="F1" s="5"/>
      <c r="G1" s="5"/>
      <c r="H1" s="5"/>
    </row>
    <row r="2" s="2" customFormat="1" ht="20.1" customHeight="1" spans="1:8">
      <c r="A2" s="6" t="str">
        <f>CONCATENATE(封面!B5,封面!D5,封面!E5,封面!F5,封面!G5,封面!H5,封面!I5)</f>
        <v>评估基准日：2023年7月31日</v>
      </c>
      <c r="B2" s="6"/>
      <c r="C2" s="6"/>
      <c r="D2" s="6"/>
      <c r="E2" s="7"/>
      <c r="F2" s="7"/>
      <c r="G2" s="7"/>
      <c r="H2" s="7"/>
    </row>
    <row r="3" s="2" customFormat="1" ht="20.1" customHeight="1" spans="1:8">
      <c r="A3" s="8" t="str">
        <f>封面!B4&amp;封面!D4</f>
        <v>被评估单位：北京北一中型数控机床有限责任公司</v>
      </c>
      <c r="H3" s="9" t="s">
        <v>19</v>
      </c>
    </row>
    <row r="4" s="75" customFormat="1" ht="24.95" customHeight="1" spans="1:8">
      <c r="A4" s="76" t="s">
        <v>21</v>
      </c>
      <c r="B4" s="76" t="s">
        <v>683</v>
      </c>
      <c r="C4" s="10" t="s">
        <v>368</v>
      </c>
      <c r="D4" s="76" t="s">
        <v>109</v>
      </c>
      <c r="E4" s="76" t="s">
        <v>110</v>
      </c>
      <c r="F4" s="76" t="s">
        <v>111</v>
      </c>
      <c r="G4" s="76" t="s">
        <v>147</v>
      </c>
      <c r="H4" s="76" t="s">
        <v>24</v>
      </c>
    </row>
    <row r="5" s="2" customFormat="1" ht="20.1" customHeight="1" spans="1:8">
      <c r="A5" s="10"/>
      <c r="B5" s="11"/>
      <c r="C5" s="12"/>
      <c r="D5" s="13"/>
      <c r="E5" s="13"/>
      <c r="F5" s="13"/>
      <c r="G5" s="13" t="str">
        <f>IF(D5=0,"",(E5-D5)/D5*100)</f>
        <v/>
      </c>
      <c r="H5" s="14"/>
    </row>
    <row r="6" s="2" customFormat="1" ht="20.1" customHeight="1" spans="1:8">
      <c r="A6" s="10"/>
      <c r="B6" s="11"/>
      <c r="C6" s="12"/>
      <c r="D6" s="13"/>
      <c r="E6" s="13"/>
      <c r="F6" s="13"/>
      <c r="G6" s="13" t="str">
        <f t="shared" ref="G6:G23" si="0">IF(D6=0,"",(E6-D6)/D6*100)</f>
        <v/>
      </c>
      <c r="H6" s="14"/>
    </row>
    <row r="7" s="2" customFormat="1" ht="20.1" customHeight="1" spans="1:8">
      <c r="A7" s="10"/>
      <c r="B7" s="11"/>
      <c r="C7" s="12"/>
      <c r="D7" s="13"/>
      <c r="E7" s="13"/>
      <c r="F7" s="13"/>
      <c r="G7" s="13" t="str">
        <f t="shared" si="0"/>
        <v/>
      </c>
      <c r="H7" s="14"/>
    </row>
    <row r="8" s="2" customFormat="1" ht="20.1" customHeight="1" spans="1:8">
      <c r="A8" s="10"/>
      <c r="B8" s="11"/>
      <c r="C8" s="12"/>
      <c r="D8" s="13"/>
      <c r="E8" s="13"/>
      <c r="F8" s="13"/>
      <c r="G8" s="13" t="str">
        <f t="shared" si="0"/>
        <v/>
      </c>
      <c r="H8" s="14"/>
    </row>
    <row r="9" s="2" customFormat="1" ht="20.1" customHeight="1" spans="1:8">
      <c r="A9" s="10"/>
      <c r="B9" s="11"/>
      <c r="C9" s="12"/>
      <c r="D9" s="13"/>
      <c r="E9" s="13"/>
      <c r="F9" s="13"/>
      <c r="G9" s="13" t="str">
        <f t="shared" si="0"/>
        <v/>
      </c>
      <c r="H9" s="14"/>
    </row>
    <row r="10" s="2" customFormat="1" ht="20.1" customHeight="1" spans="1:8">
      <c r="A10" s="10"/>
      <c r="B10" s="11"/>
      <c r="C10" s="12"/>
      <c r="D10" s="13"/>
      <c r="E10" s="13"/>
      <c r="F10" s="13"/>
      <c r="G10" s="13" t="str">
        <f t="shared" si="0"/>
        <v/>
      </c>
      <c r="H10" s="14"/>
    </row>
    <row r="11" s="2" customFormat="1" ht="20.1" customHeight="1" spans="1:8">
      <c r="A11" s="10"/>
      <c r="B11" s="11"/>
      <c r="C11" s="12"/>
      <c r="D11" s="13"/>
      <c r="E11" s="13"/>
      <c r="F11" s="13"/>
      <c r="G11" s="13" t="str">
        <f t="shared" si="0"/>
        <v/>
      </c>
      <c r="H11" s="14"/>
    </row>
    <row r="12" s="2" customFormat="1" ht="20.1" customHeight="1" spans="1:8">
      <c r="A12" s="10"/>
      <c r="B12" s="11"/>
      <c r="C12" s="12"/>
      <c r="D12" s="13"/>
      <c r="E12" s="13"/>
      <c r="F12" s="13"/>
      <c r="G12" s="13" t="str">
        <f t="shared" si="0"/>
        <v/>
      </c>
      <c r="H12" s="14"/>
    </row>
    <row r="13" s="2" customFormat="1" ht="20.1" customHeight="1" spans="1:8">
      <c r="A13" s="10"/>
      <c r="B13" s="11"/>
      <c r="C13" s="12"/>
      <c r="D13" s="13"/>
      <c r="E13" s="13"/>
      <c r="F13" s="13"/>
      <c r="G13" s="13" t="str">
        <f t="shared" si="0"/>
        <v/>
      </c>
      <c r="H13" s="14"/>
    </row>
    <row r="14" s="2" customFormat="1" ht="20.1" customHeight="1" spans="1:8">
      <c r="A14" s="10"/>
      <c r="B14" s="11"/>
      <c r="C14" s="12"/>
      <c r="D14" s="13"/>
      <c r="E14" s="13"/>
      <c r="F14" s="13"/>
      <c r="G14" s="13" t="str">
        <f t="shared" si="0"/>
        <v/>
      </c>
      <c r="H14" s="14"/>
    </row>
    <row r="15" s="2" customFormat="1" ht="20.1" customHeight="1" spans="1:8">
      <c r="A15" s="10"/>
      <c r="B15" s="11"/>
      <c r="C15" s="12"/>
      <c r="D15" s="13"/>
      <c r="E15" s="13"/>
      <c r="F15" s="13"/>
      <c r="G15" s="13" t="str">
        <f t="shared" si="0"/>
        <v/>
      </c>
      <c r="H15" s="14"/>
    </row>
    <row r="16" s="2" customFormat="1" ht="20.1" customHeight="1" spans="1:8">
      <c r="A16" s="10"/>
      <c r="B16" s="11"/>
      <c r="C16" s="12"/>
      <c r="D16" s="13"/>
      <c r="E16" s="13"/>
      <c r="F16" s="13"/>
      <c r="G16" s="13" t="str">
        <f t="shared" si="0"/>
        <v/>
      </c>
      <c r="H16" s="14"/>
    </row>
    <row r="17" s="2" customFormat="1" ht="20.1" customHeight="1" spans="1:8">
      <c r="A17" s="10"/>
      <c r="B17" s="11"/>
      <c r="C17" s="12"/>
      <c r="D17" s="13"/>
      <c r="E17" s="13"/>
      <c r="F17" s="13"/>
      <c r="G17" s="13" t="str">
        <f t="shared" si="0"/>
        <v/>
      </c>
      <c r="H17" s="54"/>
    </row>
    <row r="18" s="2" customFormat="1" ht="20.1" customHeight="1" spans="1:8">
      <c r="A18" s="10"/>
      <c r="B18" s="11"/>
      <c r="C18" s="12"/>
      <c r="D18" s="13"/>
      <c r="E18" s="13"/>
      <c r="F18" s="13"/>
      <c r="G18" s="13" t="str">
        <f t="shared" si="0"/>
        <v/>
      </c>
      <c r="H18" s="14"/>
    </row>
    <row r="19" s="2" customFormat="1" ht="20.1" customHeight="1" spans="1:8">
      <c r="A19" s="10"/>
      <c r="B19" s="11"/>
      <c r="C19" s="12"/>
      <c r="D19" s="13"/>
      <c r="E19" s="13"/>
      <c r="F19" s="13"/>
      <c r="G19" s="13" t="str">
        <f t="shared" si="0"/>
        <v/>
      </c>
      <c r="H19" s="14"/>
    </row>
    <row r="20" s="2" customFormat="1" ht="20.1" customHeight="1" spans="1:8">
      <c r="A20" s="10"/>
      <c r="B20" s="11"/>
      <c r="C20" s="12"/>
      <c r="D20" s="13"/>
      <c r="E20" s="13"/>
      <c r="F20" s="13"/>
      <c r="G20" s="13" t="str">
        <f t="shared" si="0"/>
        <v/>
      </c>
      <c r="H20" s="14"/>
    </row>
    <row r="21" s="2" customFormat="1" ht="20.1" customHeight="1" spans="1:8">
      <c r="A21" s="16" t="s">
        <v>222</v>
      </c>
      <c r="B21" s="17"/>
      <c r="C21" s="12"/>
      <c r="D21" s="13">
        <f>SUM(D5:D20)</f>
        <v>0</v>
      </c>
      <c r="E21" s="13">
        <f>SUM(E5:E20)</f>
        <v>0</v>
      </c>
      <c r="F21" s="13"/>
      <c r="G21" s="13" t="str">
        <f t="shared" si="0"/>
        <v/>
      </c>
      <c r="H21" s="14"/>
    </row>
    <row r="22" s="2" customFormat="1" ht="20.1" customHeight="1" spans="1:8">
      <c r="A22" s="16" t="s">
        <v>688</v>
      </c>
      <c r="B22" s="17"/>
      <c r="C22" s="12"/>
      <c r="D22" s="13"/>
      <c r="E22" s="13"/>
      <c r="F22" s="13"/>
      <c r="G22" s="13" t="str">
        <f t="shared" si="0"/>
        <v/>
      </c>
      <c r="H22" s="14"/>
    </row>
    <row r="23" s="2" customFormat="1" ht="20.1" customHeight="1" spans="1:8">
      <c r="A23" s="16" t="s">
        <v>230</v>
      </c>
      <c r="B23" s="17"/>
      <c r="C23" s="12"/>
      <c r="D23" s="13">
        <f>D21-D22</f>
        <v>0</v>
      </c>
      <c r="E23" s="13">
        <f>E21-E22</f>
        <v>0</v>
      </c>
      <c r="F23" s="13"/>
      <c r="G23" s="13" t="str">
        <f t="shared" si="0"/>
        <v/>
      </c>
      <c r="H23" s="14"/>
    </row>
    <row r="24" s="2" customFormat="1" customHeight="1" spans="1:4">
      <c r="A24" s="19" t="str">
        <f>开发支出!A23</f>
        <v>被评估单位填表人：</v>
      </c>
      <c r="D24" s="8"/>
    </row>
    <row r="25" s="2" customFormat="1" customHeight="1" spans="1:1">
      <c r="A25" s="19" t="str">
        <f>CONCATENATE(封面!B6,封面!D6,封面!E6,封面!F6,封面!G6,封面!H6,封面!I6)</f>
        <v>填表日期：2023年9月1日</v>
      </c>
    </row>
  </sheetData>
  <mergeCells count="5">
    <mergeCell ref="A1:H1"/>
    <mergeCell ref="A2:H2"/>
    <mergeCell ref="A21:B21"/>
    <mergeCell ref="A22:B22"/>
    <mergeCell ref="A23:B23"/>
  </mergeCells>
  <printOptions horizontalCentered="1"/>
  <pageMargins left="0.62992125984252" right="0.62992125984252" top="0.708661417322835" bottom="0.590551181102362" header="1.02362204724409" footer="0.511811023622047"/>
  <pageSetup paperSize="9" fitToHeight="0" orientation="landscape" horizontalDpi="300" verticalDpi="300"/>
  <headerFooter scaleWithDoc="0">
    <oddFooter>&amp;C&amp;"宋体,常规"&amp;10第 &amp;P 页，共 &amp;N 页&amp;R&amp;"宋体,常规"&amp;10评估机构：中环松德（北京）资产评估有限公司</oddFooter>
  </headerFooter>
  <legacyDrawing r:id="rId2"/>
</worksheet>
</file>

<file path=xl/worksheets/sheet6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view="pageBreakPreview" zoomScaleNormal="100" workbookViewId="0">
      <selection activeCell="L45" sqref="L45"/>
    </sheetView>
  </sheetViews>
  <sheetFormatPr defaultColWidth="9" defaultRowHeight="15.75" customHeight="1"/>
  <cols>
    <col min="1" max="1" width="5.125" style="4" customWidth="1"/>
    <col min="2" max="2" width="21" style="4" customWidth="1"/>
    <col min="3" max="3" width="8.5" style="4" customWidth="1"/>
    <col min="4" max="4" width="11.125" style="4" customWidth="1"/>
    <col min="5" max="5" width="8.125" style="4" customWidth="1"/>
    <col min="6" max="6" width="15.125" style="4" customWidth="1"/>
    <col min="7" max="7" width="7" style="4" customWidth="1"/>
    <col min="8" max="9" width="14.625" style="4" customWidth="1"/>
    <col min="10" max="10" width="5.625" style="4" customWidth="1"/>
    <col min="11" max="11" width="21.625" style="4" customWidth="1"/>
    <col min="12" max="16384" width="9" style="4"/>
  </cols>
  <sheetData>
    <row r="1" s="1" customFormat="1" ht="24.95" customHeight="1" spans="1:11">
      <c r="A1" s="5" t="s">
        <v>689</v>
      </c>
      <c r="B1" s="5"/>
      <c r="C1" s="5"/>
      <c r="D1" s="5"/>
      <c r="E1" s="5"/>
      <c r="F1" s="5"/>
      <c r="G1" s="5"/>
      <c r="H1" s="5"/>
      <c r="I1" s="5"/>
      <c r="J1" s="5"/>
      <c r="K1" s="5"/>
    </row>
    <row r="2" s="2" customFormat="1" ht="20.1" customHeight="1" spans="1:11">
      <c r="A2" s="6" t="str">
        <f>CONCATENATE(封面!B5,封面!D5,封面!E5,封面!F5,封面!G5,封面!H5,封面!I5)</f>
        <v>评估基准日：2023年7月31日</v>
      </c>
      <c r="B2" s="6"/>
      <c r="C2" s="6"/>
      <c r="D2" s="6"/>
      <c r="E2" s="6"/>
      <c r="F2" s="6"/>
      <c r="G2" s="7"/>
      <c r="H2" s="7"/>
      <c r="I2" s="7"/>
      <c r="J2" s="7"/>
      <c r="K2" s="7"/>
    </row>
    <row r="3" s="2" customFormat="1" ht="20.1" customHeight="1" spans="1:11">
      <c r="A3" s="8" t="str">
        <f>封面!B4&amp;封面!D4</f>
        <v>被评估单位：北京北一中型数控机床有限责任公司</v>
      </c>
      <c r="K3" s="9" t="s">
        <v>19</v>
      </c>
    </row>
    <row r="4" s="75" customFormat="1" ht="24.95" customHeight="1" spans="1:11">
      <c r="A4" s="76" t="s">
        <v>21</v>
      </c>
      <c r="B4" s="76" t="s">
        <v>690</v>
      </c>
      <c r="C4" s="76" t="s">
        <v>659</v>
      </c>
      <c r="D4" s="76" t="s">
        <v>691</v>
      </c>
      <c r="E4" s="76" t="s">
        <v>692</v>
      </c>
      <c r="F4" s="76" t="s">
        <v>109</v>
      </c>
      <c r="G4" s="76" t="s">
        <v>693</v>
      </c>
      <c r="H4" s="76" t="s">
        <v>110</v>
      </c>
      <c r="I4" s="76" t="s">
        <v>111</v>
      </c>
      <c r="J4" s="76" t="s">
        <v>147</v>
      </c>
      <c r="K4" s="76" t="s">
        <v>24</v>
      </c>
    </row>
    <row r="5" s="2" customFormat="1" ht="20.1" customHeight="1" spans="1:11">
      <c r="A5" s="10"/>
      <c r="B5" s="11"/>
      <c r="C5" s="12"/>
      <c r="D5" s="13"/>
      <c r="E5" s="10"/>
      <c r="F5" s="13"/>
      <c r="G5" s="10"/>
      <c r="H5" s="13"/>
      <c r="I5" s="13"/>
      <c r="J5" s="13" t="str">
        <f>IF(F5=0,"",(H5-F5)/F5*100)</f>
        <v/>
      </c>
      <c r="K5" s="14"/>
    </row>
    <row r="6" s="2" customFormat="1" ht="20.1" customHeight="1" spans="1:11">
      <c r="A6" s="10"/>
      <c r="B6" s="11"/>
      <c r="C6" s="12"/>
      <c r="D6" s="13"/>
      <c r="E6" s="10"/>
      <c r="F6" s="13"/>
      <c r="G6" s="10"/>
      <c r="H6" s="13"/>
      <c r="I6" s="13"/>
      <c r="J6" s="13" t="str">
        <f t="shared" ref="J6:J24" si="0">IF(F6=0,"",(H6-F6)/F6*100)</f>
        <v/>
      </c>
      <c r="K6" s="14"/>
    </row>
    <row r="7" s="2" customFormat="1" ht="20.1" customHeight="1" spans="1:11">
      <c r="A7" s="10"/>
      <c r="B7" s="11"/>
      <c r="C7" s="12"/>
      <c r="D7" s="13"/>
      <c r="E7" s="10"/>
      <c r="F7" s="13"/>
      <c r="G7" s="10"/>
      <c r="H7" s="13"/>
      <c r="I7" s="13"/>
      <c r="J7" s="13" t="str">
        <f t="shared" si="0"/>
        <v/>
      </c>
      <c r="K7" s="14"/>
    </row>
    <row r="8" s="2" customFormat="1" ht="20.1" customHeight="1" spans="1:11">
      <c r="A8" s="10"/>
      <c r="B8" s="11"/>
      <c r="C8" s="12"/>
      <c r="D8" s="13"/>
      <c r="E8" s="10"/>
      <c r="F8" s="13"/>
      <c r="G8" s="10"/>
      <c r="H8" s="13"/>
      <c r="I8" s="13"/>
      <c r="J8" s="13" t="str">
        <f t="shared" si="0"/>
        <v/>
      </c>
      <c r="K8" s="14"/>
    </row>
    <row r="9" s="2" customFormat="1" ht="20.1" customHeight="1" spans="1:11">
      <c r="A9" s="10"/>
      <c r="B9" s="11"/>
      <c r="C9" s="12"/>
      <c r="D9" s="13"/>
      <c r="E9" s="10"/>
      <c r="F9" s="13"/>
      <c r="G9" s="10"/>
      <c r="H9" s="13"/>
      <c r="I9" s="13"/>
      <c r="J9" s="13" t="str">
        <f t="shared" si="0"/>
        <v/>
      </c>
      <c r="K9" s="14"/>
    </row>
    <row r="10" s="2" customFormat="1" ht="20.1" customHeight="1" spans="1:11">
      <c r="A10" s="10"/>
      <c r="B10" s="11"/>
      <c r="C10" s="12"/>
      <c r="D10" s="13"/>
      <c r="E10" s="10"/>
      <c r="F10" s="13"/>
      <c r="G10" s="10"/>
      <c r="H10" s="13"/>
      <c r="I10" s="13"/>
      <c r="J10" s="13" t="str">
        <f t="shared" si="0"/>
        <v/>
      </c>
      <c r="K10" s="14"/>
    </row>
    <row r="11" s="2" customFormat="1" ht="20.1" customHeight="1" spans="1:11">
      <c r="A11" s="10"/>
      <c r="B11" s="11"/>
      <c r="C11" s="12"/>
      <c r="D11" s="13"/>
      <c r="E11" s="10"/>
      <c r="F11" s="13"/>
      <c r="G11" s="10"/>
      <c r="H11" s="13"/>
      <c r="I11" s="13"/>
      <c r="J11" s="13" t="str">
        <f t="shared" si="0"/>
        <v/>
      </c>
      <c r="K11" s="14"/>
    </row>
    <row r="12" s="2" customFormat="1" ht="20.1" customHeight="1" spans="1:11">
      <c r="A12" s="10"/>
      <c r="B12" s="11"/>
      <c r="C12" s="12"/>
      <c r="D12" s="13"/>
      <c r="E12" s="10"/>
      <c r="F12" s="13"/>
      <c r="G12" s="10"/>
      <c r="H12" s="13"/>
      <c r="I12" s="13"/>
      <c r="J12" s="13" t="str">
        <f t="shared" si="0"/>
        <v/>
      </c>
      <c r="K12" s="14"/>
    </row>
    <row r="13" s="2" customFormat="1" ht="20.1" customHeight="1" spans="1:11">
      <c r="A13" s="10"/>
      <c r="B13" s="11"/>
      <c r="C13" s="12"/>
      <c r="D13" s="13"/>
      <c r="E13" s="10"/>
      <c r="F13" s="13"/>
      <c r="G13" s="10"/>
      <c r="H13" s="13"/>
      <c r="I13" s="13"/>
      <c r="J13" s="13" t="str">
        <f t="shared" si="0"/>
        <v/>
      </c>
      <c r="K13" s="14"/>
    </row>
    <row r="14" s="2" customFormat="1" ht="20.1" customHeight="1" spans="1:11">
      <c r="A14" s="10"/>
      <c r="B14" s="11"/>
      <c r="C14" s="12"/>
      <c r="D14" s="13"/>
      <c r="E14" s="10"/>
      <c r="F14" s="13"/>
      <c r="G14" s="10"/>
      <c r="H14" s="13"/>
      <c r="I14" s="13"/>
      <c r="J14" s="13" t="str">
        <f t="shared" si="0"/>
        <v/>
      </c>
      <c r="K14" s="14"/>
    </row>
    <row r="15" s="2" customFormat="1" ht="20.1" customHeight="1" spans="1:11">
      <c r="A15" s="10"/>
      <c r="B15" s="11"/>
      <c r="C15" s="12"/>
      <c r="D15" s="13"/>
      <c r="E15" s="10"/>
      <c r="F15" s="13"/>
      <c r="G15" s="10"/>
      <c r="H15" s="13"/>
      <c r="I15" s="13"/>
      <c r="J15" s="13" t="str">
        <f t="shared" si="0"/>
        <v/>
      </c>
      <c r="K15" s="14"/>
    </row>
    <row r="16" s="2" customFormat="1" ht="20.1" customHeight="1" spans="1:11">
      <c r="A16" s="10"/>
      <c r="B16" s="11"/>
      <c r="C16" s="12"/>
      <c r="D16" s="13"/>
      <c r="E16" s="10"/>
      <c r="F16" s="13"/>
      <c r="G16" s="10"/>
      <c r="H16" s="13"/>
      <c r="I16" s="77"/>
      <c r="J16" s="13" t="str">
        <f t="shared" si="0"/>
        <v/>
      </c>
      <c r="K16" s="14"/>
    </row>
    <row r="17" s="2" customFormat="1" ht="20.1" customHeight="1" spans="1:11">
      <c r="A17" s="10"/>
      <c r="B17" s="11"/>
      <c r="C17" s="12"/>
      <c r="D17" s="13"/>
      <c r="E17" s="10"/>
      <c r="F17" s="13"/>
      <c r="G17" s="10"/>
      <c r="H17" s="15"/>
      <c r="I17" s="13"/>
      <c r="J17" s="47" t="str">
        <f t="shared" si="0"/>
        <v/>
      </c>
      <c r="K17" s="14"/>
    </row>
    <row r="18" s="2" customFormat="1" ht="20.1" customHeight="1" spans="1:11">
      <c r="A18" s="10"/>
      <c r="B18" s="11"/>
      <c r="C18" s="12"/>
      <c r="D18" s="13"/>
      <c r="E18" s="10"/>
      <c r="F18" s="13"/>
      <c r="G18" s="10"/>
      <c r="H18" s="13"/>
      <c r="I18" s="52"/>
      <c r="J18" s="13" t="str">
        <f t="shared" si="0"/>
        <v/>
      </c>
      <c r="K18" s="14"/>
    </row>
    <row r="19" s="2" customFormat="1" ht="20.1" customHeight="1" spans="1:11">
      <c r="A19" s="10"/>
      <c r="B19" s="11"/>
      <c r="C19" s="12"/>
      <c r="D19" s="13"/>
      <c r="E19" s="10"/>
      <c r="F19" s="13"/>
      <c r="G19" s="10"/>
      <c r="H19" s="13"/>
      <c r="I19" s="13"/>
      <c r="J19" s="13" t="str">
        <f t="shared" si="0"/>
        <v/>
      </c>
      <c r="K19" s="14"/>
    </row>
    <row r="20" s="2" customFormat="1" ht="20.1" customHeight="1" spans="1:11">
      <c r="A20" s="10"/>
      <c r="B20" s="11"/>
      <c r="C20" s="12"/>
      <c r="D20" s="13"/>
      <c r="E20" s="10"/>
      <c r="F20" s="13"/>
      <c r="G20" s="10"/>
      <c r="H20" s="13"/>
      <c r="I20" s="13"/>
      <c r="J20" s="13" t="str">
        <f t="shared" si="0"/>
        <v/>
      </c>
      <c r="K20" s="14"/>
    </row>
    <row r="21" s="2" customFormat="1" ht="20.1" customHeight="1" spans="1:11">
      <c r="A21" s="10"/>
      <c r="B21" s="11"/>
      <c r="C21" s="12"/>
      <c r="D21" s="13"/>
      <c r="E21" s="16"/>
      <c r="F21" s="13"/>
      <c r="G21" s="10"/>
      <c r="H21" s="13"/>
      <c r="I21" s="13"/>
      <c r="J21" s="13" t="str">
        <f t="shared" si="0"/>
        <v/>
      </c>
      <c r="K21" s="14"/>
    </row>
    <row r="22" s="2" customFormat="1" ht="20.1" customHeight="1" spans="1:11">
      <c r="A22" s="10"/>
      <c r="B22" s="11"/>
      <c r="C22" s="12"/>
      <c r="D22" s="13"/>
      <c r="E22" s="10"/>
      <c r="F22" s="13"/>
      <c r="G22" s="10"/>
      <c r="H22" s="13"/>
      <c r="I22" s="13"/>
      <c r="J22" s="13" t="str">
        <f t="shared" si="0"/>
        <v/>
      </c>
      <c r="K22" s="14"/>
    </row>
    <row r="23" s="2" customFormat="1" ht="20.1" customHeight="1" spans="1:11">
      <c r="A23" s="10"/>
      <c r="B23" s="11"/>
      <c r="C23" s="12"/>
      <c r="D23" s="13"/>
      <c r="E23" s="10"/>
      <c r="F23" s="13"/>
      <c r="G23" s="10"/>
      <c r="H23" s="13"/>
      <c r="I23" s="13"/>
      <c r="J23" s="13"/>
      <c r="K23" s="14"/>
    </row>
    <row r="24" s="2" customFormat="1" ht="20.1" customHeight="1" spans="1:11">
      <c r="A24" s="16" t="s">
        <v>694</v>
      </c>
      <c r="B24" s="17"/>
      <c r="C24" s="12"/>
      <c r="D24" s="13"/>
      <c r="E24" s="10"/>
      <c r="F24" s="13">
        <f>SUM(F5:F23)</f>
        <v>0</v>
      </c>
      <c r="G24" s="10"/>
      <c r="H24" s="13">
        <f>SUM(H5:H23)</f>
        <v>0</v>
      </c>
      <c r="I24" s="13"/>
      <c r="J24" s="13" t="str">
        <f t="shared" si="0"/>
        <v/>
      </c>
      <c r="K24" s="14"/>
    </row>
    <row r="25" s="2" customFormat="1" customHeight="1" spans="1:1">
      <c r="A25" s="19" t="str">
        <f>商誉!A24</f>
        <v>被评估单位填表人：</v>
      </c>
    </row>
    <row r="26" s="2" customFormat="1" customHeight="1" spans="1:1">
      <c r="A26" s="19" t="str">
        <f>CONCATENATE(封面!B6,封面!D6,封面!E6,封面!F6,封面!G6,封面!H6,封面!I6)</f>
        <v>填表日期：2023年9月1日</v>
      </c>
    </row>
  </sheetData>
  <mergeCells count="3">
    <mergeCell ref="A1:K1"/>
    <mergeCell ref="A2:K2"/>
    <mergeCell ref="A24:B24"/>
  </mergeCells>
  <printOptions horizontalCentered="1"/>
  <pageMargins left="0.62992125984252" right="0.62992125984252" top="0.708661417322835" bottom="0.590551181102362" header="1.02362204724409" footer="0.511811023622047"/>
  <pageSetup paperSize="9" scale="94" fitToHeight="0" orientation="landscape" horizontalDpi="300" verticalDpi="300"/>
  <headerFooter scaleWithDoc="0">
    <oddFooter>&amp;C&amp;"宋体,常规"&amp;10第 &amp;P 页，共 &amp;N 页&amp;R&amp;"宋体,常规"&amp;10评估机构：中环松德（北京）资产评估有限公司</oddFooter>
  </headerFooter>
  <legacyDrawing r:id="rId2"/>
</worksheet>
</file>

<file path=xl/worksheets/sheet6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view="pageBreakPreview" zoomScaleNormal="100" workbookViewId="0">
      <selection activeCell="L45" sqref="L45"/>
    </sheetView>
  </sheetViews>
  <sheetFormatPr defaultColWidth="9" defaultRowHeight="15.75" customHeight="1"/>
  <cols>
    <col min="1" max="1" width="6.125" style="4" customWidth="1"/>
    <col min="2" max="2" width="27.875" style="4" customWidth="1"/>
    <col min="3" max="3" width="15.875" style="4" customWidth="1"/>
    <col min="4" max="5" width="23.125" style="4" customWidth="1"/>
    <col min="6" max="6" width="26.625" style="4" customWidth="1"/>
    <col min="7" max="16384" width="9" style="4"/>
  </cols>
  <sheetData>
    <row r="1" s="1" customFormat="1" ht="24.95" customHeight="1" spans="1:6">
      <c r="A1" s="5" t="s">
        <v>695</v>
      </c>
      <c r="B1" s="20"/>
      <c r="C1" s="20"/>
      <c r="D1" s="20"/>
      <c r="E1" s="20"/>
      <c r="F1" s="20"/>
    </row>
    <row r="2" s="2" customFormat="1" ht="20.1" customHeight="1" spans="1:6">
      <c r="A2" s="6" t="str">
        <f>CONCATENATE(封面!B5,封面!D5,封面!E5,封面!F5,封面!G5,封面!H5,封面!I5)</f>
        <v>评估基准日：2023年7月31日</v>
      </c>
      <c r="B2" s="6"/>
      <c r="C2" s="6"/>
      <c r="D2" s="6"/>
      <c r="E2" s="6"/>
      <c r="F2" s="6"/>
    </row>
    <row r="3" s="2" customFormat="1" ht="20.1" customHeight="1" spans="1:6">
      <c r="A3" s="8" t="str">
        <f>封面!B4&amp;封面!D4</f>
        <v>被评估单位：北京北一中型数控机床有限责任公司</v>
      </c>
      <c r="F3" s="9" t="s">
        <v>19</v>
      </c>
    </row>
    <row r="4" s="3" customFormat="1" ht="24.95" customHeight="1" spans="1:6">
      <c r="A4" s="10" t="s">
        <v>21</v>
      </c>
      <c r="B4" s="10" t="s">
        <v>683</v>
      </c>
      <c r="C4" s="10" t="s">
        <v>368</v>
      </c>
      <c r="D4" s="10" t="s">
        <v>109</v>
      </c>
      <c r="E4" s="10" t="s">
        <v>110</v>
      </c>
      <c r="F4" s="10" t="s">
        <v>24</v>
      </c>
    </row>
    <row r="5" s="2" customFormat="1" ht="20.1" customHeight="1" spans="1:6">
      <c r="A5" s="10"/>
      <c r="B5" s="11"/>
      <c r="C5" s="12"/>
      <c r="D5" s="21"/>
      <c r="E5" s="21"/>
      <c r="F5" s="14"/>
    </row>
    <row r="6" s="2" customFormat="1" ht="20.1" customHeight="1" spans="1:6">
      <c r="A6" s="10"/>
      <c r="B6" s="11"/>
      <c r="C6" s="12"/>
      <c r="D6" s="21"/>
      <c r="E6" s="21"/>
      <c r="F6" s="14"/>
    </row>
    <row r="7" s="2" customFormat="1" ht="20.1" customHeight="1" spans="1:6">
      <c r="A7" s="10"/>
      <c r="B7" s="11"/>
      <c r="C7" s="12"/>
      <c r="D7" s="21"/>
      <c r="E7" s="21"/>
      <c r="F7" s="14"/>
    </row>
    <row r="8" s="2" customFormat="1" ht="20.1" customHeight="1" spans="1:6">
      <c r="A8" s="10"/>
      <c r="B8" s="11"/>
      <c r="C8" s="12"/>
      <c r="D8" s="21"/>
      <c r="E8" s="21"/>
      <c r="F8" s="14"/>
    </row>
    <row r="9" s="2" customFormat="1" ht="20.1" customHeight="1" spans="1:6">
      <c r="A9" s="10"/>
      <c r="B9" s="11"/>
      <c r="C9" s="12"/>
      <c r="D9" s="21"/>
      <c r="E9" s="21"/>
      <c r="F9" s="14"/>
    </row>
    <row r="10" s="2" customFormat="1" ht="20.1" customHeight="1" spans="1:6">
      <c r="A10" s="10"/>
      <c r="B10" s="11"/>
      <c r="C10" s="12"/>
      <c r="D10" s="21"/>
      <c r="E10" s="21"/>
      <c r="F10" s="14"/>
    </row>
    <row r="11" s="2" customFormat="1" ht="20.1" customHeight="1" spans="1:6">
      <c r="A11" s="10"/>
      <c r="B11" s="11"/>
      <c r="C11" s="12"/>
      <c r="D11" s="21"/>
      <c r="E11" s="21"/>
      <c r="F11" s="14"/>
    </row>
    <row r="12" s="2" customFormat="1" ht="20.1" customHeight="1" spans="1:6">
      <c r="A12" s="10"/>
      <c r="B12" s="11"/>
      <c r="C12" s="12"/>
      <c r="D12" s="21"/>
      <c r="E12" s="21"/>
      <c r="F12" s="14"/>
    </row>
    <row r="13" s="2" customFormat="1" ht="20.1" customHeight="1" spans="1:6">
      <c r="A13" s="10"/>
      <c r="B13" s="11"/>
      <c r="C13" s="12"/>
      <c r="D13" s="21"/>
      <c r="E13" s="21"/>
      <c r="F13" s="14"/>
    </row>
    <row r="14" s="2" customFormat="1" ht="20.1" customHeight="1" spans="1:6">
      <c r="A14" s="10"/>
      <c r="B14" s="11"/>
      <c r="C14" s="12"/>
      <c r="D14" s="21"/>
      <c r="E14" s="21"/>
      <c r="F14" s="14"/>
    </row>
    <row r="15" s="2" customFormat="1" ht="20.1" customHeight="1" spans="1:6">
      <c r="A15" s="10"/>
      <c r="B15" s="11"/>
      <c r="C15" s="12"/>
      <c r="D15" s="21"/>
      <c r="E15" s="21"/>
      <c r="F15" s="14"/>
    </row>
    <row r="16" s="2" customFormat="1" ht="20.1" customHeight="1" spans="1:6">
      <c r="A16" s="10"/>
      <c r="B16" s="11"/>
      <c r="C16" s="12"/>
      <c r="D16" s="21"/>
      <c r="E16" s="21"/>
      <c r="F16" s="14"/>
    </row>
    <row r="17" s="2" customFormat="1" ht="20.1" customHeight="1" spans="1:9">
      <c r="A17" s="10"/>
      <c r="B17" s="11"/>
      <c r="C17" s="12"/>
      <c r="D17" s="21"/>
      <c r="E17" s="21"/>
      <c r="F17" s="14"/>
      <c r="I17" s="14"/>
    </row>
    <row r="18" s="2" customFormat="1" ht="20.1" customHeight="1" spans="1:6">
      <c r="A18" s="10"/>
      <c r="B18" s="11"/>
      <c r="C18" s="12"/>
      <c r="D18" s="21"/>
      <c r="E18" s="21"/>
      <c r="F18" s="14"/>
    </row>
    <row r="19" s="2" customFormat="1" ht="20.1" customHeight="1" spans="1:6">
      <c r="A19" s="10"/>
      <c r="B19" s="11"/>
      <c r="C19" s="12"/>
      <c r="D19" s="21"/>
      <c r="E19" s="21"/>
      <c r="F19" s="14"/>
    </row>
    <row r="20" s="2" customFormat="1" ht="20.1" customHeight="1" spans="1:6">
      <c r="A20" s="10"/>
      <c r="B20" s="11"/>
      <c r="C20" s="12"/>
      <c r="D20" s="21"/>
      <c r="E20" s="21"/>
      <c r="F20" s="14"/>
    </row>
    <row r="21" s="2" customFormat="1" ht="20.1" customHeight="1" spans="1:6">
      <c r="A21" s="10"/>
      <c r="B21" s="11"/>
      <c r="C21" s="12"/>
      <c r="D21" s="21"/>
      <c r="E21" s="74"/>
      <c r="F21" s="14"/>
    </row>
    <row r="22" s="2" customFormat="1" ht="20.1" customHeight="1" spans="1:6">
      <c r="A22" s="16" t="s">
        <v>694</v>
      </c>
      <c r="B22" s="17"/>
      <c r="C22" s="12"/>
      <c r="D22" s="21">
        <f>SUM(D5:D21)</f>
        <v>0</v>
      </c>
      <c r="E22" s="21">
        <f>SUM(E5:E21)</f>
        <v>0</v>
      </c>
      <c r="F22" s="14"/>
    </row>
    <row r="23" s="2" customFormat="1" customHeight="1" spans="1:4">
      <c r="A23" s="19" t="str">
        <f>长期待摊费用!A25</f>
        <v>被评估单位填表人：</v>
      </c>
      <c r="D23" s="8"/>
    </row>
    <row r="24" s="2" customFormat="1" customHeight="1" spans="1:1">
      <c r="A24" s="19" t="str">
        <f>CONCATENATE(封面!B6,封面!D6,封面!E6,封面!F6,封面!G6,封面!H6,封面!I6)</f>
        <v>填表日期：2023年9月1日</v>
      </c>
    </row>
  </sheetData>
  <mergeCells count="3">
    <mergeCell ref="A1:F1"/>
    <mergeCell ref="A2:F2"/>
    <mergeCell ref="A22:B22"/>
  </mergeCells>
  <printOptions horizontalCentered="1"/>
  <pageMargins left="0.62992125984252" right="0.62992125984252" top="0.708661417322835" bottom="0.590551181102362" header="1.02362204724409" footer="0.511811023622047"/>
  <pageSetup paperSize="9" fitToHeight="0" orientation="landscape" horizontalDpi="300" verticalDpi="300"/>
  <headerFooter scaleWithDoc="0">
    <oddFooter>&amp;C&amp;"宋体,常规"&amp;10第 &amp;P 页，共 &amp;N 页&amp;R&amp;"宋体,常规"&amp;10评估机构：中环松德（北京）资产评估有限公司</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3"/>
  <sheetViews>
    <sheetView view="pageBreakPreview" zoomScaleNormal="100" workbookViewId="0">
      <selection activeCell="L45" sqref="L45"/>
    </sheetView>
  </sheetViews>
  <sheetFormatPr defaultColWidth="9" defaultRowHeight="15.75" customHeight="1"/>
  <cols>
    <col min="1" max="1" width="6.125" style="4" customWidth="1"/>
    <col min="2" max="2" width="16.125" style="4" customWidth="1"/>
    <col min="3" max="3" width="13.875" style="4" customWidth="1"/>
    <col min="4" max="4" width="6.625" style="4" customWidth="1"/>
    <col min="5" max="5" width="13" style="4" customWidth="1"/>
    <col min="6" max="6" width="13.5" style="4" customWidth="1"/>
    <col min="7" max="8" width="19.125" style="4" customWidth="1"/>
    <col min="9" max="9" width="12.125" style="4" customWidth="1"/>
    <col min="10" max="15" width="9" style="4" customWidth="1"/>
    <col min="16" max="16384" width="9" style="4"/>
  </cols>
  <sheetData>
    <row r="1" s="1" customFormat="1" ht="24.95" customHeight="1" spans="1:9">
      <c r="A1" s="5" t="s">
        <v>182</v>
      </c>
      <c r="B1" s="5"/>
      <c r="C1" s="5"/>
      <c r="D1" s="5"/>
      <c r="E1" s="5"/>
      <c r="F1" s="5"/>
      <c r="G1" s="5"/>
      <c r="H1" s="5"/>
      <c r="I1" s="5"/>
    </row>
    <row r="2" s="2" customFormat="1" ht="20.1" customHeight="1" spans="1:9">
      <c r="A2" s="6" t="str">
        <f>CONCATENATE(封面!B5,封面!D5,封面!E5,封面!F5,封面!G5,封面!H5,封面!I5)</f>
        <v>评估基准日：2023年7月31日</v>
      </c>
      <c r="B2" s="6"/>
      <c r="C2" s="6"/>
      <c r="D2" s="6"/>
      <c r="E2" s="6"/>
      <c r="F2" s="6"/>
      <c r="G2" s="6"/>
      <c r="H2" s="7"/>
      <c r="I2" s="7"/>
    </row>
    <row r="3" s="2" customFormat="1" ht="20.1" customHeight="1" spans="1:9">
      <c r="A3" s="8" t="str">
        <f>封面!B4&amp;封面!D4</f>
        <v>被评估单位：北京北一中型数控机床有限责任公司</v>
      </c>
      <c r="I3" s="9" t="s">
        <v>19</v>
      </c>
    </row>
    <row r="4" s="3" customFormat="1" ht="20.1" customHeight="1" spans="1:9">
      <c r="A4" s="10" t="s">
        <v>21</v>
      </c>
      <c r="B4" s="10" t="s">
        <v>183</v>
      </c>
      <c r="C4" s="10" t="s">
        <v>184</v>
      </c>
      <c r="D4" s="10" t="s">
        <v>178</v>
      </c>
      <c r="E4" s="10" t="s">
        <v>179</v>
      </c>
      <c r="F4" s="10" t="s">
        <v>180</v>
      </c>
      <c r="G4" s="10" t="s">
        <v>109</v>
      </c>
      <c r="H4" s="10" t="s">
        <v>110</v>
      </c>
      <c r="I4" s="10" t="s">
        <v>147</v>
      </c>
    </row>
    <row r="5" s="2" customFormat="1" ht="20.1" customHeight="1" spans="1:9">
      <c r="A5" s="10"/>
      <c r="B5" s="11"/>
      <c r="C5" s="73"/>
      <c r="D5" s="73"/>
      <c r="E5" s="13"/>
      <c r="F5" s="78"/>
      <c r="G5" s="13"/>
      <c r="H5" s="13"/>
      <c r="I5" s="13" t="str">
        <f>IF(G5=0,"",(H5-G5)/G5*100)</f>
        <v/>
      </c>
    </row>
    <row r="6" s="2" customFormat="1" ht="20.1" customHeight="1" spans="1:9">
      <c r="A6" s="10"/>
      <c r="B6" s="11"/>
      <c r="C6" s="73"/>
      <c r="D6" s="73"/>
      <c r="E6" s="13"/>
      <c r="F6" s="78"/>
      <c r="G6" s="13"/>
      <c r="H6" s="13"/>
      <c r="I6" s="13" t="str">
        <f t="shared" ref="I6:I22" si="0">IF(G6=0,"",(H6-G6)/G6*100)</f>
        <v/>
      </c>
    </row>
    <row r="7" s="2" customFormat="1" ht="20.1" customHeight="1" spans="1:9">
      <c r="A7" s="10"/>
      <c r="B7" s="11"/>
      <c r="C7" s="73"/>
      <c r="D7" s="73"/>
      <c r="E7" s="13"/>
      <c r="F7" s="78"/>
      <c r="G7" s="13"/>
      <c r="H7" s="13"/>
      <c r="I7" s="13" t="str">
        <f t="shared" si="0"/>
        <v/>
      </c>
    </row>
    <row r="8" s="2" customFormat="1" ht="20.1" customHeight="1" spans="1:9">
      <c r="A8" s="10"/>
      <c r="B8" s="11"/>
      <c r="C8" s="73"/>
      <c r="D8" s="73"/>
      <c r="E8" s="13"/>
      <c r="F8" s="78"/>
      <c r="G8" s="13"/>
      <c r="H8" s="13"/>
      <c r="I8" s="13" t="str">
        <f t="shared" si="0"/>
        <v/>
      </c>
    </row>
    <row r="9" s="2" customFormat="1" ht="20.1" customHeight="1" spans="1:9">
      <c r="A9" s="10"/>
      <c r="B9" s="11"/>
      <c r="C9" s="73"/>
      <c r="D9" s="73"/>
      <c r="E9" s="13"/>
      <c r="F9" s="78"/>
      <c r="G9" s="13"/>
      <c r="H9" s="13"/>
      <c r="I9" s="13" t="str">
        <f t="shared" si="0"/>
        <v/>
      </c>
    </row>
    <row r="10" s="2" customFormat="1" ht="20.1" customHeight="1" spans="1:9">
      <c r="A10" s="10"/>
      <c r="B10" s="11"/>
      <c r="C10" s="73"/>
      <c r="D10" s="73"/>
      <c r="E10" s="13"/>
      <c r="F10" s="78"/>
      <c r="G10" s="13"/>
      <c r="H10" s="13"/>
      <c r="I10" s="13" t="str">
        <f t="shared" si="0"/>
        <v/>
      </c>
    </row>
    <row r="11" s="2" customFormat="1" ht="20.1" customHeight="1" spans="1:9">
      <c r="A11" s="10"/>
      <c r="B11" s="11"/>
      <c r="C11" s="73"/>
      <c r="D11" s="73"/>
      <c r="E11" s="13"/>
      <c r="F11" s="78"/>
      <c r="G11" s="13"/>
      <c r="H11" s="13"/>
      <c r="I11" s="13" t="str">
        <f t="shared" si="0"/>
        <v/>
      </c>
    </row>
    <row r="12" s="2" customFormat="1" ht="20.1" customHeight="1" spans="1:9">
      <c r="A12" s="10"/>
      <c r="B12" s="11"/>
      <c r="C12" s="73"/>
      <c r="D12" s="73"/>
      <c r="E12" s="13"/>
      <c r="F12" s="78"/>
      <c r="G12" s="13"/>
      <c r="H12" s="13"/>
      <c r="I12" s="13" t="str">
        <f t="shared" si="0"/>
        <v/>
      </c>
    </row>
    <row r="13" s="2" customFormat="1" ht="20.1" customHeight="1" spans="1:9">
      <c r="A13" s="10"/>
      <c r="B13" s="11"/>
      <c r="C13" s="73"/>
      <c r="D13" s="73"/>
      <c r="E13" s="13"/>
      <c r="F13" s="78"/>
      <c r="G13" s="13"/>
      <c r="H13" s="13"/>
      <c r="I13" s="13" t="str">
        <f t="shared" si="0"/>
        <v/>
      </c>
    </row>
    <row r="14" s="2" customFormat="1" ht="20.1" customHeight="1" spans="1:9">
      <c r="A14" s="10"/>
      <c r="B14" s="11"/>
      <c r="C14" s="73"/>
      <c r="D14" s="73"/>
      <c r="E14" s="13"/>
      <c r="F14" s="78"/>
      <c r="G14" s="13"/>
      <c r="H14" s="13"/>
      <c r="I14" s="13" t="str">
        <f t="shared" si="0"/>
        <v/>
      </c>
    </row>
    <row r="15" s="2" customFormat="1" ht="20.1" customHeight="1" spans="1:9">
      <c r="A15" s="10"/>
      <c r="B15" s="11"/>
      <c r="C15" s="73"/>
      <c r="D15" s="73"/>
      <c r="E15" s="13"/>
      <c r="F15" s="78"/>
      <c r="G15" s="13"/>
      <c r="H15" s="13"/>
      <c r="I15" s="13" t="str">
        <f t="shared" si="0"/>
        <v/>
      </c>
    </row>
    <row r="16" s="2" customFormat="1" ht="20.1" customHeight="1" spans="1:9">
      <c r="A16" s="10"/>
      <c r="B16" s="11"/>
      <c r="C16" s="73"/>
      <c r="D16" s="73"/>
      <c r="E16" s="13"/>
      <c r="F16" s="78"/>
      <c r="G16" s="13"/>
      <c r="H16" s="13"/>
      <c r="I16" s="77" t="str">
        <f t="shared" si="0"/>
        <v/>
      </c>
    </row>
    <row r="17" s="2" customFormat="1" ht="20.1" customHeight="1" spans="1:9">
      <c r="A17" s="10"/>
      <c r="B17" s="11"/>
      <c r="C17" s="73"/>
      <c r="D17" s="73"/>
      <c r="E17" s="13"/>
      <c r="F17" s="78"/>
      <c r="G17" s="13"/>
      <c r="H17" s="15"/>
      <c r="I17" s="13" t="str">
        <f t="shared" si="0"/>
        <v/>
      </c>
    </row>
    <row r="18" s="2" customFormat="1" ht="20.1" customHeight="1" spans="1:9">
      <c r="A18" s="10"/>
      <c r="B18" s="11"/>
      <c r="C18" s="73"/>
      <c r="D18" s="73"/>
      <c r="E18" s="13"/>
      <c r="F18" s="78"/>
      <c r="G18" s="13"/>
      <c r="H18" s="13"/>
      <c r="I18" s="52" t="str">
        <f t="shared" si="0"/>
        <v/>
      </c>
    </row>
    <row r="19" s="2" customFormat="1" ht="20.1" customHeight="1" spans="1:9">
      <c r="A19" s="10"/>
      <c r="B19" s="11"/>
      <c r="C19" s="73"/>
      <c r="D19" s="73"/>
      <c r="E19" s="13"/>
      <c r="F19" s="78"/>
      <c r="G19" s="13"/>
      <c r="H19" s="13"/>
      <c r="I19" s="13" t="str">
        <f t="shared" si="0"/>
        <v/>
      </c>
    </row>
    <row r="20" s="2" customFormat="1" ht="20.1" customHeight="1" spans="1:9">
      <c r="A20" s="10"/>
      <c r="B20" s="11"/>
      <c r="C20" s="73"/>
      <c r="D20" s="73"/>
      <c r="E20" s="13"/>
      <c r="F20" s="78"/>
      <c r="G20" s="13"/>
      <c r="H20" s="13"/>
      <c r="I20" s="13" t="str">
        <f t="shared" si="0"/>
        <v/>
      </c>
    </row>
    <row r="21" s="2" customFormat="1" ht="20.1" customHeight="1" spans="1:9">
      <c r="A21" s="10"/>
      <c r="B21" s="11"/>
      <c r="C21" s="73"/>
      <c r="D21" s="73"/>
      <c r="E21" s="15"/>
      <c r="F21" s="78"/>
      <c r="G21" s="13"/>
      <c r="H21" s="13"/>
      <c r="I21" s="13"/>
    </row>
    <row r="22" s="2" customFormat="1" ht="20.1" customHeight="1" spans="1:9">
      <c r="A22" s="16" t="s">
        <v>181</v>
      </c>
      <c r="B22" s="17"/>
      <c r="C22" s="14"/>
      <c r="D22" s="14"/>
      <c r="E22" s="13"/>
      <c r="F22" s="78"/>
      <c r="G22" s="13">
        <f>SUM(G5:G21)</f>
        <v>0</v>
      </c>
      <c r="H22" s="13">
        <f>SUM(H5:H21)</f>
        <v>0</v>
      </c>
      <c r="I22" s="13" t="str">
        <f t="shared" si="0"/>
        <v/>
      </c>
    </row>
    <row r="23" s="2" customFormat="1" ht="20.1" customHeight="1" spans="1:7">
      <c r="A23" s="19" t="str">
        <f>现金!A22</f>
        <v>被评估单位填表人：</v>
      </c>
      <c r="G23" s="8"/>
    </row>
    <row r="24" s="2" customFormat="1" ht="20.1" customHeight="1" spans="1:1">
      <c r="A24" s="19" t="str">
        <f>CONCATENATE(封面!B6,封面!D6,封面!E6,封面!F6,封面!G6,封面!H6,封面!I6)</f>
        <v>填表日期：2023年9月1日</v>
      </c>
    </row>
    <row r="25" ht="20.1" customHeight="1"/>
    <row r="26" ht="20.1" customHeight="1"/>
    <row r="27" ht="20.1" customHeight="1"/>
    <row r="28" ht="20.1" customHeight="1"/>
    <row r="29" ht="20.1" customHeight="1"/>
    <row r="30" ht="20.1" customHeight="1"/>
    <row r="31" ht="20.1" customHeight="1"/>
    <row r="32" ht="20.1" customHeight="1"/>
    <row r="33" ht="20.1" customHeight="1"/>
  </sheetData>
  <mergeCells count="3">
    <mergeCell ref="A1:I1"/>
    <mergeCell ref="A2:I2"/>
    <mergeCell ref="A22:B22"/>
  </mergeCells>
  <printOptions horizontalCentered="1"/>
  <pageMargins left="0.62992125984252" right="0.62992125984252" top="0.708661417322835" bottom="0.590551181102362" header="1.02362204724409" footer="0.511811023622047"/>
  <pageSetup paperSize="9" fitToHeight="0" orientation="landscape" horizontalDpi="300" verticalDpi="300"/>
  <headerFooter scaleWithDoc="0">
    <oddFooter>&amp;C&amp;"宋体,常规"&amp;10第 &amp;P 页，共 &amp;N 页&amp;R&amp;"宋体,常规"&amp;10评估机构：中环松德（北京）资产评估有限公司</oddFooter>
  </headerFooter>
</worksheet>
</file>

<file path=xl/worksheets/sheet7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6"/>
  <sheetViews>
    <sheetView view="pageBreakPreview" zoomScaleNormal="100" workbookViewId="0">
      <selection activeCell="L45" sqref="L45"/>
    </sheetView>
  </sheetViews>
  <sheetFormatPr defaultColWidth="9" defaultRowHeight="15.75" customHeight="1"/>
  <cols>
    <col min="1" max="1" width="6.125" style="4" customWidth="1"/>
    <col min="2" max="2" width="26.625" style="4" customWidth="1"/>
    <col min="3" max="3" width="13.125" style="4" customWidth="1"/>
    <col min="4" max="5" width="18" style="4" customWidth="1"/>
    <col min="6" max="6" width="13.625" style="4" customWidth="1"/>
    <col min="7" max="7" width="33.375" style="4" customWidth="1"/>
    <col min="8" max="16384" width="9" style="4"/>
  </cols>
  <sheetData>
    <row r="1" s="1" customFormat="1" ht="24.95" customHeight="1" spans="1:7">
      <c r="A1" s="5" t="s">
        <v>696</v>
      </c>
      <c r="B1" s="5"/>
      <c r="C1" s="5"/>
      <c r="D1" s="5"/>
      <c r="E1" s="5"/>
      <c r="F1" s="5"/>
      <c r="G1" s="5"/>
    </row>
    <row r="2" s="2" customFormat="1" ht="20.1" customHeight="1" spans="1:7">
      <c r="A2" s="6" t="str">
        <f>CONCATENATE(封面!B5,封面!D5,封面!E5,封面!F5,封面!G5,封面!H5,封面!I5)</f>
        <v>评估基准日：2023年7月31日</v>
      </c>
      <c r="B2" s="6"/>
      <c r="C2" s="6"/>
      <c r="D2" s="6"/>
      <c r="E2" s="6"/>
      <c r="F2" s="6"/>
      <c r="G2" s="7"/>
    </row>
    <row r="3" s="2" customFormat="1" ht="20.1" customHeight="1" spans="1:7">
      <c r="A3" s="8" t="str">
        <f>封面!B4&amp;封面!D4</f>
        <v>被评估单位：北京北一中型数控机床有限责任公司</v>
      </c>
      <c r="G3" s="9" t="s">
        <v>19</v>
      </c>
    </row>
    <row r="4" s="3" customFormat="1" ht="24.95" customHeight="1" spans="1:7">
      <c r="A4" s="10" t="s">
        <v>21</v>
      </c>
      <c r="B4" s="10" t="s">
        <v>683</v>
      </c>
      <c r="C4" s="10" t="s">
        <v>368</v>
      </c>
      <c r="D4" s="10" t="s">
        <v>109</v>
      </c>
      <c r="E4" s="10" t="s">
        <v>110</v>
      </c>
      <c r="F4" s="10" t="s">
        <v>147</v>
      </c>
      <c r="G4" s="10" t="s">
        <v>24</v>
      </c>
    </row>
    <row r="5" s="2" customFormat="1" ht="20.1" customHeight="1" spans="1:7">
      <c r="A5" s="10"/>
      <c r="B5" s="11"/>
      <c r="C5" s="12"/>
      <c r="D5" s="13"/>
      <c r="E5" s="13"/>
      <c r="F5" s="13" t="str">
        <f t="shared" ref="F5:F22" si="0">IF(D5=0,"",(E5-D5)/D5*100)</f>
        <v/>
      </c>
      <c r="G5" s="14"/>
    </row>
    <row r="6" s="2" customFormat="1" ht="20.1" customHeight="1" spans="1:7">
      <c r="A6" s="10"/>
      <c r="B6" s="11"/>
      <c r="C6" s="12"/>
      <c r="D6" s="13"/>
      <c r="E6" s="13"/>
      <c r="F6" s="13" t="str">
        <f t="shared" si="0"/>
        <v/>
      </c>
      <c r="G6" s="14"/>
    </row>
    <row r="7" s="2" customFormat="1" ht="20.1" customHeight="1" spans="1:7">
      <c r="A7" s="10"/>
      <c r="B7" s="11"/>
      <c r="C7" s="12"/>
      <c r="D7" s="13"/>
      <c r="E7" s="13"/>
      <c r="F7" s="13" t="str">
        <f t="shared" si="0"/>
        <v/>
      </c>
      <c r="G7" s="14"/>
    </row>
    <row r="8" s="2" customFormat="1" ht="20.1" customHeight="1" spans="1:7">
      <c r="A8" s="10"/>
      <c r="B8" s="11"/>
      <c r="C8" s="12"/>
      <c r="D8" s="13"/>
      <c r="E8" s="13"/>
      <c r="F8" s="13" t="str">
        <f t="shared" si="0"/>
        <v/>
      </c>
      <c r="G8" s="14"/>
    </row>
    <row r="9" s="2" customFormat="1" ht="20.1" customHeight="1" spans="1:7">
      <c r="A9" s="10"/>
      <c r="B9" s="11"/>
      <c r="C9" s="12"/>
      <c r="D9" s="13"/>
      <c r="E9" s="13"/>
      <c r="F9" s="13" t="str">
        <f t="shared" si="0"/>
        <v/>
      </c>
      <c r="G9" s="14"/>
    </row>
    <row r="10" s="2" customFormat="1" ht="20.1" customHeight="1" spans="1:7">
      <c r="A10" s="10"/>
      <c r="B10" s="11"/>
      <c r="C10" s="12"/>
      <c r="D10" s="13"/>
      <c r="E10" s="13"/>
      <c r="F10" s="13" t="str">
        <f t="shared" si="0"/>
        <v/>
      </c>
      <c r="G10" s="14"/>
    </row>
    <row r="11" s="2" customFormat="1" ht="20.1" customHeight="1" spans="1:7">
      <c r="A11" s="10"/>
      <c r="B11" s="11"/>
      <c r="C11" s="12"/>
      <c r="D11" s="13"/>
      <c r="E11" s="13"/>
      <c r="F11" s="13" t="str">
        <f t="shared" si="0"/>
        <v/>
      </c>
      <c r="G11" s="14"/>
    </row>
    <row r="12" s="2" customFormat="1" ht="20.1" customHeight="1" spans="1:7">
      <c r="A12" s="10"/>
      <c r="B12" s="11"/>
      <c r="C12" s="12"/>
      <c r="D12" s="13"/>
      <c r="E12" s="13"/>
      <c r="F12" s="13" t="str">
        <f t="shared" si="0"/>
        <v/>
      </c>
      <c r="G12" s="14"/>
    </row>
    <row r="13" s="2" customFormat="1" ht="20.1" customHeight="1" spans="1:7">
      <c r="A13" s="10"/>
      <c r="B13" s="11"/>
      <c r="C13" s="12"/>
      <c r="D13" s="13"/>
      <c r="E13" s="13"/>
      <c r="F13" s="13" t="str">
        <f t="shared" si="0"/>
        <v/>
      </c>
      <c r="G13" s="14"/>
    </row>
    <row r="14" s="2" customFormat="1" ht="20.1" customHeight="1" spans="1:7">
      <c r="A14" s="10"/>
      <c r="B14" s="11"/>
      <c r="C14" s="12"/>
      <c r="D14" s="13"/>
      <c r="E14" s="13"/>
      <c r="F14" s="13" t="str">
        <f t="shared" si="0"/>
        <v/>
      </c>
      <c r="G14" s="14"/>
    </row>
    <row r="15" s="2" customFormat="1" ht="20.1" customHeight="1" spans="1:7">
      <c r="A15" s="10"/>
      <c r="B15" s="11"/>
      <c r="C15" s="12"/>
      <c r="D15" s="13"/>
      <c r="E15" s="13"/>
      <c r="F15" s="13" t="str">
        <f t="shared" si="0"/>
        <v/>
      </c>
      <c r="G15" s="14"/>
    </row>
    <row r="16" s="2" customFormat="1" ht="20.1" customHeight="1" spans="1:7">
      <c r="A16" s="10"/>
      <c r="B16" s="11"/>
      <c r="C16" s="12"/>
      <c r="D16" s="13"/>
      <c r="E16" s="13"/>
      <c r="F16" s="13" t="str">
        <f t="shared" si="0"/>
        <v/>
      </c>
      <c r="G16" s="14"/>
    </row>
    <row r="17" s="2" customFormat="1" ht="20.1" customHeight="1" spans="1:9">
      <c r="A17" s="10"/>
      <c r="B17" s="11"/>
      <c r="C17" s="12"/>
      <c r="D17" s="13"/>
      <c r="E17" s="13"/>
      <c r="F17" s="13" t="str">
        <f t="shared" si="0"/>
        <v/>
      </c>
      <c r="G17" s="14"/>
      <c r="I17" s="14"/>
    </row>
    <row r="18" s="2" customFormat="1" ht="20.1" customHeight="1" spans="1:7">
      <c r="A18" s="10"/>
      <c r="B18" s="11"/>
      <c r="C18" s="12"/>
      <c r="D18" s="13"/>
      <c r="E18" s="13"/>
      <c r="F18" s="13" t="str">
        <f t="shared" si="0"/>
        <v/>
      </c>
      <c r="G18" s="14"/>
    </row>
    <row r="19" s="2" customFormat="1" ht="20.1" customHeight="1" spans="1:7">
      <c r="A19" s="10"/>
      <c r="B19" s="11"/>
      <c r="C19" s="12"/>
      <c r="D19" s="13"/>
      <c r="E19" s="13"/>
      <c r="F19" s="13" t="str">
        <f t="shared" si="0"/>
        <v/>
      </c>
      <c r="G19" s="14"/>
    </row>
    <row r="20" s="2" customFormat="1" ht="20.1" customHeight="1" spans="1:7">
      <c r="A20" s="10"/>
      <c r="B20" s="11"/>
      <c r="C20" s="12"/>
      <c r="D20" s="13"/>
      <c r="E20" s="13"/>
      <c r="F20" s="13" t="str">
        <f t="shared" si="0"/>
        <v/>
      </c>
      <c r="G20" s="14"/>
    </row>
    <row r="21" s="2" customFormat="1" ht="20.1" customHeight="1" spans="1:7">
      <c r="A21" s="10"/>
      <c r="B21" s="11"/>
      <c r="C21" s="12"/>
      <c r="D21" s="13"/>
      <c r="E21" s="15"/>
      <c r="F21" s="13" t="str">
        <f t="shared" si="0"/>
        <v/>
      </c>
      <c r="G21" s="14"/>
    </row>
    <row r="22" s="2" customFormat="1" ht="20.1" customHeight="1" spans="1:7">
      <c r="A22" s="10"/>
      <c r="B22" s="11"/>
      <c r="C22" s="12"/>
      <c r="D22" s="13"/>
      <c r="E22" s="13"/>
      <c r="F22" s="13" t="str">
        <f t="shared" si="0"/>
        <v/>
      </c>
      <c r="G22" s="14"/>
    </row>
    <row r="23" s="2" customFormat="1" ht="20.1" customHeight="1" spans="1:7">
      <c r="A23" s="10"/>
      <c r="B23" s="11"/>
      <c r="C23" s="12"/>
      <c r="D23" s="13"/>
      <c r="E23" s="13"/>
      <c r="F23" s="13"/>
      <c r="G23" s="14"/>
    </row>
    <row r="24" s="2" customFormat="1" ht="20.1" customHeight="1" spans="1:7">
      <c r="A24" s="16" t="s">
        <v>694</v>
      </c>
      <c r="B24" s="17"/>
      <c r="C24" s="12"/>
      <c r="D24" s="13">
        <f>SUM(D5:D23)</f>
        <v>0</v>
      </c>
      <c r="E24" s="13">
        <f>SUM(E5:E23)</f>
        <v>0</v>
      </c>
      <c r="F24" s="13" t="str">
        <f>IF(D24=0,"",(E24-D24)/D24*100)</f>
        <v/>
      </c>
      <c r="G24" s="14"/>
    </row>
    <row r="25" s="2" customFormat="1" customHeight="1" spans="1:4">
      <c r="A25" s="19" t="str">
        <f>递延所得税资产!A23</f>
        <v>被评估单位填表人：</v>
      </c>
      <c r="D25" s="8"/>
    </row>
    <row r="26" s="2" customFormat="1" customHeight="1" spans="1:1">
      <c r="A26" s="19" t="str">
        <f>CONCATENATE(封面!B6,封面!D6,封面!E6,封面!F6,封面!G6,封面!H6,封面!I6)</f>
        <v>填表日期：2023年9月1日</v>
      </c>
    </row>
  </sheetData>
  <mergeCells count="3">
    <mergeCell ref="A1:G1"/>
    <mergeCell ref="A2:G2"/>
    <mergeCell ref="A24:B24"/>
  </mergeCells>
  <printOptions horizontalCentered="1"/>
  <pageMargins left="0.62992125984252" right="0.62992125984252" top="0.708661417322835" bottom="0.590551181102362" header="1.02362204724409" footer="0.511811023622047"/>
  <pageSetup paperSize="9" scale="97" fitToHeight="0" orientation="landscape" horizontalDpi="300" verticalDpi="300"/>
  <headerFooter scaleWithDoc="0">
    <oddFooter>&amp;C&amp;"宋体,常规"&amp;10第 &amp;P 页，共 &amp;N 页&amp;R&amp;"宋体,常规"&amp;10评估机构：中环松德（北京）资产评估有限公司</oddFooter>
  </headerFooter>
  <legacyDrawing r:id="rId2"/>
</worksheet>
</file>

<file path=xl/worksheets/sheet7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0"/>
    <pageSetUpPr fitToPage="1"/>
  </sheetPr>
  <dimension ref="A1:I25"/>
  <sheetViews>
    <sheetView view="pageBreakPreview" zoomScaleNormal="85" workbookViewId="0">
      <selection activeCell="L45" sqref="L45"/>
    </sheetView>
  </sheetViews>
  <sheetFormatPr defaultColWidth="9" defaultRowHeight="15.75" customHeight="1"/>
  <cols>
    <col min="1" max="1" width="6.125" style="4" customWidth="1"/>
    <col min="2" max="5" width="22.625" style="4" customWidth="1"/>
    <col min="6" max="6" width="12.625" style="4" customWidth="1"/>
    <col min="7" max="16384" width="9" style="4"/>
  </cols>
  <sheetData>
    <row r="1" s="1" customFormat="1" ht="24.95" customHeight="1" spans="1:6">
      <c r="A1" s="5" t="s">
        <v>697</v>
      </c>
      <c r="B1" s="5"/>
      <c r="C1" s="5"/>
      <c r="D1" s="5"/>
      <c r="E1" s="5"/>
      <c r="F1" s="5"/>
    </row>
    <row r="2" s="2" customFormat="1" ht="20.1" customHeight="1" spans="1:6">
      <c r="A2" s="6" t="str">
        <f>CONCATENATE(封面!B5,封面!D5,封面!E5,封面!F5,封面!G5,封面!H5,封面!I5)</f>
        <v>评估基准日：2023年7月31日</v>
      </c>
      <c r="B2" s="6"/>
      <c r="C2" s="6"/>
      <c r="D2" s="6"/>
      <c r="E2" s="6"/>
      <c r="F2" s="6"/>
    </row>
    <row r="3" s="2" customFormat="1" ht="20.1" customHeight="1" spans="1:6">
      <c r="A3" s="8" t="str">
        <f>封面!B4&amp;封面!D4</f>
        <v>被评估单位：北京北一中型数控机床有限责任公司</v>
      </c>
      <c r="F3" s="49" t="s">
        <v>19</v>
      </c>
    </row>
    <row r="4" s="3" customFormat="1" ht="24.95" customHeight="1" spans="1:6">
      <c r="A4" s="50" t="s">
        <v>158</v>
      </c>
      <c r="B4" s="50" t="s">
        <v>145</v>
      </c>
      <c r="C4" s="50" t="s">
        <v>109</v>
      </c>
      <c r="D4" s="50" t="s">
        <v>110</v>
      </c>
      <c r="E4" s="51" t="s">
        <v>146</v>
      </c>
      <c r="F4" s="50" t="s">
        <v>147</v>
      </c>
    </row>
    <row r="5" s="2" customFormat="1" ht="20.1" customHeight="1" spans="1:6">
      <c r="A5" s="50" t="s">
        <v>698</v>
      </c>
      <c r="B5" s="73" t="s">
        <v>29</v>
      </c>
      <c r="C5" s="13">
        <f>短期借款!H25</f>
        <v>0</v>
      </c>
      <c r="D5" s="13">
        <f>短期借款!J25</f>
        <v>0</v>
      </c>
      <c r="E5" s="13">
        <f>D5-C5</f>
        <v>0</v>
      </c>
      <c r="F5" s="52" t="str">
        <f>IF(C5=0,"",E5/C5*100)</f>
        <v/>
      </c>
    </row>
    <row r="6" s="2" customFormat="1" ht="20.1" customHeight="1" spans="1:6">
      <c r="A6" s="50" t="s">
        <v>699</v>
      </c>
      <c r="B6" s="73" t="s">
        <v>31</v>
      </c>
      <c r="C6" s="13">
        <f>交易性金融负债!E23</f>
        <v>0</v>
      </c>
      <c r="D6" s="13">
        <f>交易性金融负债!F23</f>
        <v>0</v>
      </c>
      <c r="E6" s="13">
        <f t="shared" ref="E6:E17" si="0">D6-C6</f>
        <v>0</v>
      </c>
      <c r="F6" s="52" t="str">
        <f t="shared" ref="F6:F18" si="1">IF(C6=0,"",E6/C6*100)</f>
        <v/>
      </c>
    </row>
    <row r="7" s="2" customFormat="1" ht="20.1" customHeight="1" spans="1:6">
      <c r="A7" s="50" t="s">
        <v>700</v>
      </c>
      <c r="B7" s="73" t="s">
        <v>33</v>
      </c>
      <c r="C7" s="13">
        <f>衍生金融负债!E23</f>
        <v>0</v>
      </c>
      <c r="D7" s="13">
        <f>衍生金融负债!F23</f>
        <v>0</v>
      </c>
      <c r="E7" s="13">
        <f t="shared" si="0"/>
        <v>0</v>
      </c>
      <c r="F7" s="52" t="str">
        <f t="shared" si="1"/>
        <v/>
      </c>
    </row>
    <row r="8" s="2" customFormat="1" ht="20.1" customHeight="1" spans="1:6">
      <c r="A8" s="50" t="s">
        <v>636</v>
      </c>
      <c r="B8" s="73" t="s">
        <v>35</v>
      </c>
      <c r="C8" s="13">
        <f>应付票据!F23</f>
        <v>0</v>
      </c>
      <c r="D8" s="13">
        <f>应付票据!G23</f>
        <v>0</v>
      </c>
      <c r="E8" s="13">
        <f t="shared" si="0"/>
        <v>0</v>
      </c>
      <c r="F8" s="52" t="str">
        <f t="shared" si="1"/>
        <v/>
      </c>
    </row>
    <row r="9" s="2" customFormat="1" ht="20.1" customHeight="1" spans="1:6">
      <c r="A9" s="50" t="s">
        <v>701</v>
      </c>
      <c r="B9" s="73" t="s">
        <v>37</v>
      </c>
      <c r="C9" s="13">
        <f>应付账款!E23</f>
        <v>0</v>
      </c>
      <c r="D9" s="13">
        <f>应付账款!F23</f>
        <v>0</v>
      </c>
      <c r="E9" s="13">
        <f t="shared" si="0"/>
        <v>0</v>
      </c>
      <c r="F9" s="52" t="str">
        <f t="shared" si="1"/>
        <v/>
      </c>
    </row>
    <row r="10" s="2" customFormat="1" ht="20.1" customHeight="1" spans="1:6">
      <c r="A10" s="50" t="s">
        <v>702</v>
      </c>
      <c r="B10" s="73" t="s">
        <v>39</v>
      </c>
      <c r="C10" s="13">
        <f>预收账款!E23</f>
        <v>0</v>
      </c>
      <c r="D10" s="13">
        <f>预收账款!F23</f>
        <v>0</v>
      </c>
      <c r="E10" s="13">
        <f t="shared" si="0"/>
        <v>0</v>
      </c>
      <c r="F10" s="52" t="str">
        <f t="shared" si="1"/>
        <v/>
      </c>
    </row>
    <row r="11" s="2" customFormat="1" ht="20.1" customHeight="1" spans="1:6">
      <c r="A11" s="50" t="s">
        <v>703</v>
      </c>
      <c r="B11" s="73" t="s">
        <v>41</v>
      </c>
      <c r="C11" s="13">
        <f>合同负债!E18</f>
        <v>0</v>
      </c>
      <c r="D11" s="13">
        <f>合同负债!F18</f>
        <v>0</v>
      </c>
      <c r="E11" s="13">
        <f t="shared" si="0"/>
        <v>0</v>
      </c>
      <c r="F11" s="52" t="str">
        <f t="shared" si="1"/>
        <v/>
      </c>
    </row>
    <row r="12" s="2" customFormat="1" ht="20.1" customHeight="1" spans="1:6">
      <c r="A12" s="50" t="s">
        <v>704</v>
      </c>
      <c r="B12" s="73" t="s">
        <v>43</v>
      </c>
      <c r="C12" s="13">
        <f>职工薪酬!D26</f>
        <v>0</v>
      </c>
      <c r="D12" s="13">
        <f>职工薪酬!E26</f>
        <v>0</v>
      </c>
      <c r="E12" s="13">
        <f t="shared" si="0"/>
        <v>0</v>
      </c>
      <c r="F12" s="52" t="str">
        <f t="shared" si="1"/>
        <v/>
      </c>
    </row>
    <row r="13" s="2" customFormat="1" ht="20.1" customHeight="1" spans="1:6">
      <c r="A13" s="50" t="s">
        <v>705</v>
      </c>
      <c r="B13" s="73" t="s">
        <v>45</v>
      </c>
      <c r="C13" s="13">
        <f>应交税费!E23</f>
        <v>0</v>
      </c>
      <c r="D13" s="13">
        <f>应交税费!F23</f>
        <v>0</v>
      </c>
      <c r="E13" s="13">
        <f t="shared" si="0"/>
        <v>0</v>
      </c>
      <c r="F13" s="52" t="str">
        <f t="shared" si="1"/>
        <v/>
      </c>
    </row>
    <row r="14" s="2" customFormat="1" ht="20.1" customHeight="1" spans="1:6">
      <c r="A14" s="50" t="s">
        <v>706</v>
      </c>
      <c r="B14" s="73" t="s">
        <v>47</v>
      </c>
      <c r="C14" s="13">
        <f>其他应付款!E23</f>
        <v>0</v>
      </c>
      <c r="D14" s="13">
        <f>其他应付款!F23</f>
        <v>0</v>
      </c>
      <c r="E14" s="13">
        <f t="shared" si="0"/>
        <v>0</v>
      </c>
      <c r="F14" s="52" t="str">
        <f t="shared" si="1"/>
        <v/>
      </c>
    </row>
    <row r="15" s="2" customFormat="1" ht="20.1" customHeight="1" spans="1:6">
      <c r="A15" s="50" t="s">
        <v>707</v>
      </c>
      <c r="B15" s="73" t="s">
        <v>49</v>
      </c>
      <c r="C15" s="13">
        <f>持有待售负债!E18</f>
        <v>0</v>
      </c>
      <c r="D15" s="13">
        <f>持有待售负债!F18</f>
        <v>0</v>
      </c>
      <c r="E15" s="13">
        <f t="shared" si="0"/>
        <v>0</v>
      </c>
      <c r="F15" s="52" t="str">
        <f t="shared" si="1"/>
        <v/>
      </c>
    </row>
    <row r="16" s="2" customFormat="1" ht="20.1" customHeight="1" spans="1:6">
      <c r="A16" s="50" t="s">
        <v>708</v>
      </c>
      <c r="B16" s="73" t="s">
        <v>52</v>
      </c>
      <c r="C16" s="13">
        <f>一年到期非流动负债!F23</f>
        <v>0</v>
      </c>
      <c r="D16" s="13">
        <f>一年到期非流动负债!G23</f>
        <v>0</v>
      </c>
      <c r="E16" s="13">
        <f t="shared" si="0"/>
        <v>0</v>
      </c>
      <c r="F16" s="52" t="str">
        <f t="shared" si="1"/>
        <v/>
      </c>
    </row>
    <row r="17" s="2" customFormat="1" ht="20.1" customHeight="1" spans="1:9">
      <c r="A17" s="50" t="s">
        <v>709</v>
      </c>
      <c r="B17" s="73" t="s">
        <v>54</v>
      </c>
      <c r="C17" s="13">
        <f>其他流动负债!E24</f>
        <v>0</v>
      </c>
      <c r="D17" s="13">
        <f>其他流动负债!F24</f>
        <v>0</v>
      </c>
      <c r="E17" s="13">
        <f t="shared" si="0"/>
        <v>0</v>
      </c>
      <c r="F17" s="52" t="str">
        <f t="shared" si="1"/>
        <v/>
      </c>
      <c r="I17" s="14"/>
    </row>
    <row r="18" s="2" customFormat="1" ht="20.1" customHeight="1" spans="1:6">
      <c r="A18" s="10"/>
      <c r="B18" s="14"/>
      <c r="C18" s="13"/>
      <c r="D18" s="13"/>
      <c r="E18" s="13"/>
      <c r="F18" s="52" t="str">
        <f t="shared" si="1"/>
        <v/>
      </c>
    </row>
    <row r="19" s="2" customFormat="1" ht="20.1" customHeight="1" spans="1:6">
      <c r="A19" s="10"/>
      <c r="B19" s="14"/>
      <c r="C19" s="13"/>
      <c r="D19" s="13"/>
      <c r="E19" s="13"/>
      <c r="F19" s="52"/>
    </row>
    <row r="20" s="2" customFormat="1" ht="20.1" customHeight="1" spans="1:6">
      <c r="A20" s="10"/>
      <c r="B20" s="14"/>
      <c r="C20" s="13"/>
      <c r="D20" s="13"/>
      <c r="E20" s="13"/>
      <c r="F20" s="52"/>
    </row>
    <row r="21" s="2" customFormat="1" ht="20.1" customHeight="1" spans="1:6">
      <c r="A21" s="10"/>
      <c r="B21" s="14"/>
      <c r="C21" s="13"/>
      <c r="D21" s="13"/>
      <c r="E21" s="15"/>
      <c r="F21" s="13" t="str">
        <f t="shared" ref="F21:F23" si="2">IF(C21=0,"",E21/C21*100)</f>
        <v/>
      </c>
    </row>
    <row r="22" s="2" customFormat="1" ht="20.1" customHeight="1" spans="1:6">
      <c r="A22" s="50"/>
      <c r="B22" s="53"/>
      <c r="C22" s="13"/>
      <c r="D22" s="13"/>
      <c r="E22" s="13"/>
      <c r="F22" s="52" t="str">
        <f t="shared" si="2"/>
        <v/>
      </c>
    </row>
    <row r="23" s="2" customFormat="1" ht="20.1" customHeight="1" spans="1:6">
      <c r="A23" s="50" t="s">
        <v>13</v>
      </c>
      <c r="B23" s="50" t="s">
        <v>56</v>
      </c>
      <c r="C23" s="13">
        <f>SUM(C5:C22)</f>
        <v>0</v>
      </c>
      <c r="D23" s="13">
        <f>SUM(D5:D22)</f>
        <v>0</v>
      </c>
      <c r="E23" s="13">
        <f>SUM(E5:E22)</f>
        <v>0</v>
      </c>
      <c r="F23" s="52" t="str">
        <f t="shared" si="2"/>
        <v/>
      </c>
    </row>
    <row r="24" s="2" customFormat="1" customHeight="1" spans="1:1">
      <c r="A24" s="19" t="str">
        <f>其他非流动资产!A25</f>
        <v>被评估单位填表人：</v>
      </c>
    </row>
    <row r="25" s="2" customFormat="1" customHeight="1" spans="1:1">
      <c r="A25" s="19" t="str">
        <f>CONCATENATE(封面!B6,封面!D6,封面!E6,封面!F6,封面!G6,封面!H6,封面!I6)</f>
        <v>填表日期：2023年9月1日</v>
      </c>
    </row>
  </sheetData>
  <mergeCells count="2">
    <mergeCell ref="A1:F1"/>
    <mergeCell ref="A2:F2"/>
  </mergeCells>
  <hyperlinks>
    <hyperlink ref="B5" location="短期借款!B6" display="短期借款"/>
    <hyperlink ref="B7" location="衍生金融负债!B8" display="衍生金融负债"/>
    <hyperlink ref="B8" location="应付票据!B9" display="应付票据"/>
    <hyperlink ref="B9" location="应付账款!B10" display="应付账款"/>
    <hyperlink ref="B14" location="其他应付款!B15" display="其他应付款"/>
    <hyperlink ref="B11" location="合同负债!B12" display="合同负债"/>
    <hyperlink ref="B13" location="应交税费!B14" display="应交税费"/>
    <hyperlink ref="B16" location="一年到期非流动负债!B16" display="一年内到期的非流动负债"/>
    <hyperlink ref="B17" location="其他流动负债!B17" display="其他流动负债"/>
    <hyperlink ref="B6" location="交易性金融负债!B7" display="交易性金融负债"/>
    <hyperlink ref="B10" location="预收账款!B11" display="预收款项"/>
    <hyperlink ref="B12" location="职工薪酬!B13" display="应付职工薪酬"/>
    <hyperlink ref="B15" location="持有待售负债!A1" display="持有待售负债"/>
  </hyperlinks>
  <printOptions horizontalCentered="1"/>
  <pageMargins left="0.62992125984252" right="0.62992125984252" top="0.708661417322835" bottom="0.590551181102362" header="1.02362204724409" footer="0.511811023622047"/>
  <pageSetup paperSize="9" fitToHeight="0" orientation="landscape" horizontalDpi="300" verticalDpi="300"/>
  <headerFooter scaleWithDoc="0">
    <oddFooter>&amp;C&amp;"宋体,常规"&amp;10第 &amp;P 页，共 &amp;N 页&amp;R&amp;"宋体,常规"&amp;10评估机构：中环松德（北京）资产评估有限公司</oddFooter>
  </headerFooter>
</worksheet>
</file>

<file path=xl/worksheets/sheet7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view="pageBreakPreview" zoomScaleNormal="100" workbookViewId="0">
      <selection activeCell="L45" sqref="L45"/>
    </sheetView>
  </sheetViews>
  <sheetFormatPr defaultColWidth="9" defaultRowHeight="15.75" customHeight="1"/>
  <cols>
    <col min="1" max="1" width="5.5" style="4" customWidth="1"/>
    <col min="2" max="2" width="18.125" style="4" customWidth="1"/>
    <col min="3" max="4" width="11.625" style="4" customWidth="1"/>
    <col min="5" max="6" width="7.125" style="4" customWidth="1"/>
    <col min="7" max="7" width="11.625" style="4" customWidth="1"/>
    <col min="8" max="8" width="13.875" style="4" customWidth="1"/>
    <col min="9" max="10" width="14.625" style="4" customWidth="1"/>
    <col min="11" max="11" width="20.625" style="4" customWidth="1"/>
    <col min="12" max="16384" width="9" style="4"/>
  </cols>
  <sheetData>
    <row r="1" s="1" customFormat="1" ht="24.95" customHeight="1" spans="1:11">
      <c r="A1" s="5" t="s">
        <v>710</v>
      </c>
      <c r="B1" s="5"/>
      <c r="C1" s="5"/>
      <c r="D1" s="5"/>
      <c r="E1" s="5"/>
      <c r="F1" s="5"/>
      <c r="G1" s="5"/>
      <c r="H1" s="5"/>
      <c r="I1" s="5"/>
      <c r="J1" s="5"/>
      <c r="K1" s="5"/>
    </row>
    <row r="2" s="2" customFormat="1" ht="20.1" customHeight="1" spans="1:11">
      <c r="A2" s="6" t="str">
        <f>CONCATENATE(封面!B5,封面!D5,封面!E5,封面!F5,封面!G5,封面!H5,封面!I5)</f>
        <v>评估基准日：2023年7月31日</v>
      </c>
      <c r="B2" s="6"/>
      <c r="C2" s="6"/>
      <c r="D2" s="6"/>
      <c r="E2" s="6"/>
      <c r="F2" s="6"/>
      <c r="G2" s="6"/>
      <c r="H2" s="7"/>
      <c r="I2" s="7"/>
      <c r="J2" s="7"/>
      <c r="K2" s="7"/>
    </row>
    <row r="3" s="2" customFormat="1" ht="20.1" customHeight="1" spans="1:11">
      <c r="A3" s="8" t="str">
        <f>封面!B4&amp;封面!D4</f>
        <v>被评估单位：北京北一中型数控机床有限责任公司</v>
      </c>
      <c r="K3" s="9" t="s">
        <v>19</v>
      </c>
    </row>
    <row r="4" s="3" customFormat="1" ht="24.95" customHeight="1" spans="1:11">
      <c r="A4" s="10" t="s">
        <v>21</v>
      </c>
      <c r="B4" s="10" t="s">
        <v>711</v>
      </c>
      <c r="C4" s="10" t="s">
        <v>226</v>
      </c>
      <c r="D4" s="10" t="s">
        <v>712</v>
      </c>
      <c r="E4" s="10" t="s">
        <v>713</v>
      </c>
      <c r="F4" s="10" t="s">
        <v>178</v>
      </c>
      <c r="G4" s="10" t="s">
        <v>714</v>
      </c>
      <c r="H4" s="10" t="s">
        <v>109</v>
      </c>
      <c r="I4" s="10" t="s">
        <v>715</v>
      </c>
      <c r="J4" s="10" t="s">
        <v>110</v>
      </c>
      <c r="K4" s="10" t="s">
        <v>24</v>
      </c>
    </row>
    <row r="5" s="2" customFormat="1" ht="20.1" customHeight="1" spans="1:11">
      <c r="A5" s="10"/>
      <c r="B5" s="11"/>
      <c r="C5" s="12"/>
      <c r="D5" s="12"/>
      <c r="E5" s="12"/>
      <c r="F5" s="10"/>
      <c r="G5" s="13"/>
      <c r="H5" s="13"/>
      <c r="I5" s="45"/>
      <c r="J5" s="13"/>
      <c r="K5" s="14"/>
    </row>
    <row r="6" s="2" customFormat="1" ht="20.1" customHeight="1" spans="1:11">
      <c r="A6" s="10"/>
      <c r="B6" s="11"/>
      <c r="C6" s="12"/>
      <c r="D6" s="12"/>
      <c r="E6" s="10"/>
      <c r="F6" s="10"/>
      <c r="G6" s="13"/>
      <c r="H6" s="13"/>
      <c r="I6" s="45"/>
      <c r="J6" s="13"/>
      <c r="K6" s="14"/>
    </row>
    <row r="7" s="2" customFormat="1" ht="20.1" customHeight="1" spans="1:11">
      <c r="A7" s="10"/>
      <c r="B7" s="11"/>
      <c r="C7" s="12"/>
      <c r="D7" s="12"/>
      <c r="E7" s="10"/>
      <c r="F7" s="10"/>
      <c r="G7" s="13"/>
      <c r="H7" s="13"/>
      <c r="I7" s="45"/>
      <c r="J7" s="13"/>
      <c r="K7" s="14"/>
    </row>
    <row r="8" s="2" customFormat="1" ht="20.1" customHeight="1" spans="1:11">
      <c r="A8" s="10"/>
      <c r="B8" s="11"/>
      <c r="C8" s="12"/>
      <c r="D8" s="12"/>
      <c r="E8" s="10"/>
      <c r="F8" s="10"/>
      <c r="G8" s="13"/>
      <c r="H8" s="13"/>
      <c r="I8" s="45"/>
      <c r="J8" s="13"/>
      <c r="K8" s="14"/>
    </row>
    <row r="9" s="2" customFormat="1" ht="20.1" customHeight="1" spans="1:11">
      <c r="A9" s="10"/>
      <c r="B9" s="11"/>
      <c r="C9" s="12"/>
      <c r="D9" s="12"/>
      <c r="E9" s="10"/>
      <c r="F9" s="10"/>
      <c r="G9" s="13"/>
      <c r="H9" s="13"/>
      <c r="I9" s="45"/>
      <c r="J9" s="13"/>
      <c r="K9" s="14"/>
    </row>
    <row r="10" s="2" customFormat="1" ht="20.1" customHeight="1" spans="1:11">
      <c r="A10" s="10"/>
      <c r="B10" s="11"/>
      <c r="C10" s="12"/>
      <c r="D10" s="12"/>
      <c r="E10" s="10"/>
      <c r="F10" s="10"/>
      <c r="G10" s="13"/>
      <c r="H10" s="13"/>
      <c r="I10" s="45"/>
      <c r="J10" s="13"/>
      <c r="K10" s="14"/>
    </row>
    <row r="11" s="2" customFormat="1" ht="20.1" customHeight="1" spans="1:11">
      <c r="A11" s="10"/>
      <c r="B11" s="11"/>
      <c r="C11" s="12"/>
      <c r="D11" s="12"/>
      <c r="E11" s="10"/>
      <c r="F11" s="10"/>
      <c r="G11" s="13"/>
      <c r="H11" s="13"/>
      <c r="I11" s="45"/>
      <c r="J11" s="13"/>
      <c r="K11" s="14"/>
    </row>
    <row r="12" s="2" customFormat="1" ht="20.1" customHeight="1" spans="1:11">
      <c r="A12" s="10"/>
      <c r="B12" s="11"/>
      <c r="C12" s="12"/>
      <c r="D12" s="12"/>
      <c r="E12" s="10"/>
      <c r="F12" s="10"/>
      <c r="G12" s="13"/>
      <c r="H12" s="13"/>
      <c r="I12" s="45"/>
      <c r="J12" s="13"/>
      <c r="K12" s="14"/>
    </row>
    <row r="13" s="2" customFormat="1" ht="20.1" customHeight="1" spans="1:11">
      <c r="A13" s="10"/>
      <c r="B13" s="11"/>
      <c r="C13" s="12"/>
      <c r="D13" s="12"/>
      <c r="E13" s="10"/>
      <c r="F13" s="10"/>
      <c r="G13" s="13"/>
      <c r="H13" s="13"/>
      <c r="I13" s="45"/>
      <c r="J13" s="13"/>
      <c r="K13" s="14"/>
    </row>
    <row r="14" s="2" customFormat="1" ht="20.1" customHeight="1" spans="1:11">
      <c r="A14" s="10"/>
      <c r="B14" s="11"/>
      <c r="C14" s="12"/>
      <c r="D14" s="12"/>
      <c r="E14" s="10"/>
      <c r="F14" s="10"/>
      <c r="G14" s="13"/>
      <c r="H14" s="13"/>
      <c r="I14" s="45"/>
      <c r="J14" s="13"/>
      <c r="K14" s="14"/>
    </row>
    <row r="15" s="2" customFormat="1" ht="20.1" customHeight="1" spans="1:11">
      <c r="A15" s="10"/>
      <c r="B15" s="11"/>
      <c r="C15" s="12"/>
      <c r="D15" s="12"/>
      <c r="E15" s="10"/>
      <c r="F15" s="10"/>
      <c r="G15" s="13"/>
      <c r="H15" s="13"/>
      <c r="I15" s="45"/>
      <c r="J15" s="13"/>
      <c r="K15" s="14"/>
    </row>
    <row r="16" s="2" customFormat="1" ht="20.1" customHeight="1" spans="1:11">
      <c r="A16" s="10"/>
      <c r="B16" s="11"/>
      <c r="C16" s="12"/>
      <c r="D16" s="12"/>
      <c r="E16" s="10"/>
      <c r="F16" s="10"/>
      <c r="G16" s="13"/>
      <c r="H16" s="13"/>
      <c r="I16" s="46"/>
      <c r="J16" s="13"/>
      <c r="K16" s="14"/>
    </row>
    <row r="17" s="2" customFormat="1" ht="20.1" customHeight="1" spans="1:11">
      <c r="A17" s="10"/>
      <c r="B17" s="11"/>
      <c r="C17" s="12"/>
      <c r="D17" s="12"/>
      <c r="E17" s="10"/>
      <c r="F17" s="10"/>
      <c r="G17" s="13"/>
      <c r="H17" s="15"/>
      <c r="I17" s="45"/>
      <c r="J17" s="47"/>
      <c r="K17" s="14"/>
    </row>
    <row r="18" s="2" customFormat="1" ht="20.1" customHeight="1" spans="1:11">
      <c r="A18" s="10"/>
      <c r="B18" s="11"/>
      <c r="C18" s="12"/>
      <c r="D18" s="12"/>
      <c r="E18" s="10"/>
      <c r="F18" s="10"/>
      <c r="G18" s="13"/>
      <c r="H18" s="13"/>
      <c r="I18" s="48"/>
      <c r="J18" s="13"/>
      <c r="K18" s="14"/>
    </row>
    <row r="19" s="2" customFormat="1" ht="20.1" customHeight="1" spans="1:11">
      <c r="A19" s="10"/>
      <c r="B19" s="11"/>
      <c r="C19" s="12"/>
      <c r="D19" s="12"/>
      <c r="E19" s="10"/>
      <c r="F19" s="10"/>
      <c r="G19" s="13"/>
      <c r="H19" s="13"/>
      <c r="I19" s="45"/>
      <c r="J19" s="13"/>
      <c r="K19" s="14"/>
    </row>
    <row r="20" s="2" customFormat="1" ht="20.1" customHeight="1" spans="1:11">
      <c r="A20" s="10"/>
      <c r="B20" s="11"/>
      <c r="C20" s="12"/>
      <c r="D20" s="12"/>
      <c r="E20" s="10"/>
      <c r="F20" s="10"/>
      <c r="G20" s="13"/>
      <c r="H20" s="13"/>
      <c r="I20" s="45"/>
      <c r="J20" s="13"/>
      <c r="K20" s="14"/>
    </row>
    <row r="21" s="2" customFormat="1" ht="20.1" customHeight="1" spans="1:11">
      <c r="A21" s="10"/>
      <c r="B21" s="11"/>
      <c r="C21" s="12"/>
      <c r="D21" s="12"/>
      <c r="E21" s="16"/>
      <c r="F21" s="10"/>
      <c r="G21" s="13"/>
      <c r="H21" s="13"/>
      <c r="I21" s="45"/>
      <c r="J21" s="13"/>
      <c r="K21" s="14"/>
    </row>
    <row r="22" s="2" customFormat="1" ht="20.1" customHeight="1" spans="1:11">
      <c r="A22" s="10"/>
      <c r="B22" s="11"/>
      <c r="C22" s="12"/>
      <c r="D22" s="12"/>
      <c r="E22" s="10"/>
      <c r="F22" s="10"/>
      <c r="G22" s="13"/>
      <c r="H22" s="13"/>
      <c r="I22" s="45"/>
      <c r="J22" s="13"/>
      <c r="K22" s="14"/>
    </row>
    <row r="23" s="2" customFormat="1" ht="20.1" customHeight="1" spans="1:11">
      <c r="A23" s="10"/>
      <c r="B23" s="11"/>
      <c r="C23" s="12"/>
      <c r="D23" s="12"/>
      <c r="E23" s="10"/>
      <c r="F23" s="10"/>
      <c r="G23" s="13"/>
      <c r="H23" s="13"/>
      <c r="I23" s="45"/>
      <c r="J23" s="13"/>
      <c r="K23" s="14"/>
    </row>
    <row r="24" s="2" customFormat="1" ht="20.1" customHeight="1" spans="1:11">
      <c r="A24" s="10"/>
      <c r="B24" s="11"/>
      <c r="C24" s="12"/>
      <c r="D24" s="12"/>
      <c r="E24" s="10"/>
      <c r="F24" s="10"/>
      <c r="G24" s="13"/>
      <c r="H24" s="13"/>
      <c r="I24" s="45"/>
      <c r="J24" s="13"/>
      <c r="K24" s="14"/>
    </row>
    <row r="25" s="2" customFormat="1" ht="20.1" customHeight="1" spans="1:11">
      <c r="A25" s="16" t="s">
        <v>716</v>
      </c>
      <c r="B25" s="17"/>
      <c r="C25" s="12"/>
      <c r="D25" s="12"/>
      <c r="E25" s="10"/>
      <c r="F25" s="10"/>
      <c r="G25" s="13"/>
      <c r="H25" s="13">
        <f>SUM(H5:H24)</f>
        <v>0</v>
      </c>
      <c r="I25" s="45"/>
      <c r="J25" s="13">
        <f>SUM(J5:J24)</f>
        <v>0</v>
      </c>
      <c r="K25" s="14"/>
    </row>
    <row r="26" s="2" customFormat="1" customHeight="1" spans="1:8">
      <c r="A26" s="19" t="str">
        <f>流动负债汇总!A24</f>
        <v>被评估单位填表人：</v>
      </c>
      <c r="H26" s="8"/>
    </row>
    <row r="27" s="2" customFormat="1" customHeight="1" spans="1:1">
      <c r="A27" s="19" t="str">
        <f>CONCATENATE(封面!B6,封面!D6,封面!E6,封面!F6,封面!G6,封面!H6,封面!I6)</f>
        <v>填表日期：2023年9月1日</v>
      </c>
    </row>
  </sheetData>
  <mergeCells count="3">
    <mergeCell ref="A1:K1"/>
    <mergeCell ref="A2:K2"/>
    <mergeCell ref="A25:B25"/>
  </mergeCells>
  <printOptions horizontalCentered="1"/>
  <pageMargins left="0.62992125984252" right="0.62992125984252" top="0.708661417322835" bottom="0.590551181102362" header="1.02362204724409" footer="0.511811023622047"/>
  <pageSetup paperSize="9" scale="91" fitToHeight="0" orientation="landscape" horizontalDpi="300" verticalDpi="300"/>
  <headerFooter scaleWithDoc="0">
    <oddFooter>&amp;C&amp;"宋体,常规"&amp;10第 &amp;P 页，共 &amp;N 页&amp;R&amp;"宋体,常规"&amp;10评估机构：中环松德（北京）资产评估有限公司</oddFooter>
  </headerFooter>
  <legacyDrawing r:id="rId2"/>
</worksheet>
</file>

<file path=xl/worksheets/sheet7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5"/>
  <sheetViews>
    <sheetView view="pageBreakPreview" zoomScaleNormal="100" workbookViewId="0">
      <selection activeCell="L45" sqref="L45"/>
    </sheetView>
  </sheetViews>
  <sheetFormatPr defaultColWidth="9" defaultRowHeight="15.75" customHeight="1"/>
  <cols>
    <col min="1" max="1" width="4.125" style="4" customWidth="1"/>
    <col min="2" max="2" width="25.375" style="4" customWidth="1"/>
    <col min="3" max="3" width="12.125" style="4" customWidth="1"/>
    <col min="4" max="4" width="17.125" style="4" customWidth="1"/>
    <col min="5" max="6" width="17.375" style="4" customWidth="1"/>
    <col min="7" max="7" width="29.125" style="4" customWidth="1"/>
    <col min="8" max="16384" width="9" style="4"/>
  </cols>
  <sheetData>
    <row r="1" s="1" customFormat="1" ht="24.95" customHeight="1" spans="1:7">
      <c r="A1" s="5" t="s">
        <v>717</v>
      </c>
      <c r="B1" s="5"/>
      <c r="C1" s="5"/>
      <c r="D1" s="5"/>
      <c r="E1" s="5"/>
      <c r="F1" s="5"/>
      <c r="G1" s="5"/>
    </row>
    <row r="2" s="2" customFormat="1" ht="20.1" customHeight="1" spans="1:7">
      <c r="A2" s="6" t="str">
        <f>CONCATENATE(封面!B5,封面!D5,封面!E5,封面!F5,封面!G5,封面!H5,封面!I5)</f>
        <v>评估基准日：2023年7月31日</v>
      </c>
      <c r="B2" s="6"/>
      <c r="C2" s="6"/>
      <c r="D2" s="6"/>
      <c r="E2" s="6"/>
      <c r="F2" s="6"/>
      <c r="G2" s="7"/>
    </row>
    <row r="3" s="2" customFormat="1" ht="20.1" customHeight="1" spans="1:7">
      <c r="A3" s="8" t="str">
        <f>封面!B4&amp;封面!D4</f>
        <v>被评估单位：北京北一中型数控机床有限责任公司</v>
      </c>
      <c r="G3" s="9" t="s">
        <v>19</v>
      </c>
    </row>
    <row r="4" s="3" customFormat="1" ht="24.95" customHeight="1" spans="1:7">
      <c r="A4" s="10" t="s">
        <v>21</v>
      </c>
      <c r="B4" s="10" t="s">
        <v>219</v>
      </c>
      <c r="C4" s="10" t="s">
        <v>226</v>
      </c>
      <c r="D4" s="10" t="s">
        <v>225</v>
      </c>
      <c r="E4" s="10" t="s">
        <v>109</v>
      </c>
      <c r="F4" s="10" t="s">
        <v>110</v>
      </c>
      <c r="G4" s="10" t="s">
        <v>24</v>
      </c>
    </row>
    <row r="5" s="2" customFormat="1" ht="20.1" customHeight="1" spans="1:7">
      <c r="A5" s="10"/>
      <c r="B5" s="11"/>
      <c r="C5" s="12"/>
      <c r="D5" s="10"/>
      <c r="E5" s="13"/>
      <c r="F5" s="13"/>
      <c r="G5" s="14"/>
    </row>
    <row r="6" s="2" customFormat="1" ht="20.1" customHeight="1" spans="1:7">
      <c r="A6" s="10"/>
      <c r="B6" s="11"/>
      <c r="C6" s="12"/>
      <c r="D6" s="10"/>
      <c r="E6" s="13"/>
      <c r="F6" s="13"/>
      <c r="G6" s="14"/>
    </row>
    <row r="7" s="2" customFormat="1" ht="20.1" customHeight="1" spans="1:7">
      <c r="A7" s="10"/>
      <c r="B7" s="11"/>
      <c r="C7" s="12"/>
      <c r="D7" s="10"/>
      <c r="E7" s="13"/>
      <c r="F7" s="13"/>
      <c r="G7" s="14"/>
    </row>
    <row r="8" s="2" customFormat="1" ht="20.1" customHeight="1" spans="1:7">
      <c r="A8" s="10"/>
      <c r="B8" s="11"/>
      <c r="C8" s="12"/>
      <c r="D8" s="10"/>
      <c r="E8" s="13"/>
      <c r="F8" s="13"/>
      <c r="G8" s="14"/>
    </row>
    <row r="9" s="2" customFormat="1" ht="20.1" customHeight="1" spans="1:7">
      <c r="A9" s="10"/>
      <c r="B9" s="11"/>
      <c r="C9" s="12"/>
      <c r="D9" s="10"/>
      <c r="E9" s="13"/>
      <c r="F9" s="13"/>
      <c r="G9" s="14"/>
    </row>
    <row r="10" s="2" customFormat="1" ht="20.1" customHeight="1" spans="1:7">
      <c r="A10" s="10"/>
      <c r="B10" s="11"/>
      <c r="C10" s="12"/>
      <c r="D10" s="10"/>
      <c r="E10" s="13"/>
      <c r="F10" s="13"/>
      <c r="G10" s="14"/>
    </row>
    <row r="11" s="2" customFormat="1" ht="20.1" customHeight="1" spans="1:7">
      <c r="A11" s="10"/>
      <c r="B11" s="11"/>
      <c r="C11" s="12"/>
      <c r="D11" s="10"/>
      <c r="E11" s="13"/>
      <c r="F11" s="13"/>
      <c r="G11" s="14"/>
    </row>
    <row r="12" s="2" customFormat="1" ht="20.1" customHeight="1" spans="1:7">
      <c r="A12" s="10"/>
      <c r="B12" s="11"/>
      <c r="C12" s="12"/>
      <c r="D12" s="10"/>
      <c r="E12" s="13"/>
      <c r="F12" s="13"/>
      <c r="G12" s="14"/>
    </row>
    <row r="13" s="2" customFormat="1" ht="20.1" customHeight="1" spans="1:7">
      <c r="A13" s="10"/>
      <c r="B13" s="11"/>
      <c r="C13" s="12"/>
      <c r="D13" s="10"/>
      <c r="E13" s="13"/>
      <c r="F13" s="13"/>
      <c r="G13" s="14"/>
    </row>
    <row r="14" s="2" customFormat="1" ht="20.1" customHeight="1" spans="1:7">
      <c r="A14" s="10"/>
      <c r="B14" s="11"/>
      <c r="C14" s="12"/>
      <c r="D14" s="10"/>
      <c r="E14" s="13"/>
      <c r="F14" s="13"/>
      <c r="G14" s="14"/>
    </row>
    <row r="15" s="2" customFormat="1" ht="20.1" customHeight="1" spans="1:7">
      <c r="A15" s="10"/>
      <c r="B15" s="11"/>
      <c r="C15" s="12"/>
      <c r="D15" s="10"/>
      <c r="E15" s="13"/>
      <c r="F15" s="13"/>
      <c r="G15" s="14"/>
    </row>
    <row r="16" s="2" customFormat="1" ht="20.1" customHeight="1" spans="1:7">
      <c r="A16" s="10"/>
      <c r="B16" s="11"/>
      <c r="C16" s="12"/>
      <c r="D16" s="10"/>
      <c r="E16" s="13"/>
      <c r="F16" s="13"/>
      <c r="G16" s="14"/>
    </row>
    <row r="17" s="2" customFormat="1" ht="20.1" customHeight="1" spans="1:9">
      <c r="A17" s="10"/>
      <c r="B17" s="11"/>
      <c r="C17" s="12"/>
      <c r="D17" s="10"/>
      <c r="E17" s="13"/>
      <c r="F17" s="13"/>
      <c r="G17" s="14"/>
      <c r="I17" s="14"/>
    </row>
    <row r="18" s="2" customFormat="1" ht="20.1" customHeight="1" spans="1:7">
      <c r="A18" s="10"/>
      <c r="B18" s="11"/>
      <c r="C18" s="12"/>
      <c r="D18" s="10"/>
      <c r="E18" s="13"/>
      <c r="F18" s="13"/>
      <c r="G18" s="14"/>
    </row>
    <row r="19" s="2" customFormat="1" ht="20.1" customHeight="1" spans="1:7">
      <c r="A19" s="10"/>
      <c r="B19" s="11"/>
      <c r="C19" s="12"/>
      <c r="D19" s="10"/>
      <c r="E19" s="13"/>
      <c r="F19" s="13"/>
      <c r="G19" s="14"/>
    </row>
    <row r="20" s="2" customFormat="1" ht="20.1" customHeight="1" spans="1:7">
      <c r="A20" s="10"/>
      <c r="B20" s="11"/>
      <c r="C20" s="12"/>
      <c r="D20" s="10"/>
      <c r="E20" s="13"/>
      <c r="F20" s="13"/>
      <c r="G20" s="14"/>
    </row>
    <row r="21" s="2" customFormat="1" ht="20.1" customHeight="1" spans="1:7">
      <c r="A21" s="10"/>
      <c r="B21" s="11"/>
      <c r="C21" s="12"/>
      <c r="D21" s="10"/>
      <c r="E21" s="13"/>
      <c r="F21" s="13"/>
      <c r="G21" s="14"/>
    </row>
    <row r="22" s="2" customFormat="1" ht="20.1" customHeight="1" spans="1:7">
      <c r="A22" s="10"/>
      <c r="B22" s="11"/>
      <c r="C22" s="12"/>
      <c r="D22" s="10"/>
      <c r="E22" s="13"/>
      <c r="F22" s="13"/>
      <c r="G22" s="14"/>
    </row>
    <row r="23" s="2" customFormat="1" ht="20.1" customHeight="1" spans="1:7">
      <c r="A23" s="16" t="s">
        <v>718</v>
      </c>
      <c r="B23" s="17"/>
      <c r="C23" s="12"/>
      <c r="D23" s="10"/>
      <c r="E23" s="13">
        <f>SUM(E5:E22)</f>
        <v>0</v>
      </c>
      <c r="F23" s="13">
        <f>SUM(F5:F22)</f>
        <v>0</v>
      </c>
      <c r="G23" s="14"/>
    </row>
    <row r="24" s="2" customFormat="1" customHeight="1" spans="1:5">
      <c r="A24" s="19" t="str">
        <f>短期借款!A26</f>
        <v>被评估单位填表人：</v>
      </c>
      <c r="E24" s="8"/>
    </row>
    <row r="25" s="2" customFormat="1" customHeight="1" spans="1:1">
      <c r="A25" s="19" t="str">
        <f>CONCATENATE(封面!B6,封面!D6,封面!E6,封面!F6,封面!G6,封面!H6,封面!I6)</f>
        <v>填表日期：2023年9月1日</v>
      </c>
    </row>
  </sheetData>
  <mergeCells count="3">
    <mergeCell ref="A1:G1"/>
    <mergeCell ref="A2:G2"/>
    <mergeCell ref="A23:B23"/>
  </mergeCells>
  <printOptions horizontalCentered="1"/>
  <pageMargins left="0.62992125984252" right="0.62992125984252" top="0.708661417322835" bottom="0.590551181102362" header="1.02362204724409" footer="0.511811023622047"/>
  <pageSetup paperSize="9" fitToHeight="0" orientation="landscape" horizontalDpi="300" verticalDpi="300"/>
  <headerFooter scaleWithDoc="0">
    <oddFooter>&amp;C&amp;"宋体,常规"&amp;10第 &amp;P 页，共 &amp;N 页&amp;R&amp;"宋体,常规"&amp;10评估机构：中环松德（北京）资产评估有限公司</oddFooter>
  </headerFooter>
  <legacyDrawing r:id="rId2"/>
</worksheet>
</file>

<file path=xl/worksheets/sheet7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5"/>
  <sheetViews>
    <sheetView view="pageBreakPreview" zoomScaleNormal="100" workbookViewId="0">
      <selection activeCell="L45" sqref="L45"/>
    </sheetView>
  </sheetViews>
  <sheetFormatPr defaultColWidth="16.375" defaultRowHeight="13" outlineLevelCol="6"/>
  <cols>
    <col min="1" max="16384" width="16.375" style="23"/>
  </cols>
  <sheetData>
    <row r="1" ht="23" spans="1:7">
      <c r="A1" s="24" t="s">
        <v>719</v>
      </c>
      <c r="B1" s="24"/>
      <c r="C1" s="24"/>
      <c r="D1" s="24"/>
      <c r="E1" s="24"/>
      <c r="F1" s="24"/>
      <c r="G1" s="24"/>
    </row>
    <row r="2" spans="1:7">
      <c r="A2" s="25" t="str">
        <f>交易性金融负债!A2</f>
        <v>评估基准日：2023年7月31日</v>
      </c>
      <c r="B2" s="25"/>
      <c r="C2" s="25"/>
      <c r="D2" s="25"/>
      <c r="E2" s="25"/>
      <c r="F2" s="25"/>
      <c r="G2" s="25"/>
    </row>
    <row r="3" spans="1:7">
      <c r="A3" s="65" t="str">
        <f>交易性金融负债!A3</f>
        <v>被评估单位：北京北一中型数控机床有限责任公司</v>
      </c>
      <c r="B3" s="66"/>
      <c r="C3" s="66"/>
      <c r="D3" s="66"/>
      <c r="E3" s="66"/>
      <c r="F3" s="67"/>
      <c r="G3" s="26" t="s">
        <v>295</v>
      </c>
    </row>
    <row r="4" spans="1:7">
      <c r="A4" s="27" t="s">
        <v>21</v>
      </c>
      <c r="B4" s="27" t="s">
        <v>219</v>
      </c>
      <c r="C4" s="27" t="s">
        <v>226</v>
      </c>
      <c r="D4" s="27" t="s">
        <v>225</v>
      </c>
      <c r="E4" s="27" t="s">
        <v>109</v>
      </c>
      <c r="F4" s="27" t="s">
        <v>110</v>
      </c>
      <c r="G4" s="68" t="s">
        <v>24</v>
      </c>
    </row>
    <row r="5" spans="1:7">
      <c r="A5" s="69"/>
      <c r="B5" s="70"/>
      <c r="C5" s="70"/>
      <c r="D5" s="70"/>
      <c r="E5" s="70"/>
      <c r="F5" s="71"/>
      <c r="G5" s="70"/>
    </row>
    <row r="6" spans="1:7">
      <c r="A6" s="69"/>
      <c r="B6" s="70"/>
      <c r="C6" s="70"/>
      <c r="D6" s="70"/>
      <c r="E6" s="70"/>
      <c r="F6" s="71"/>
      <c r="G6" s="70"/>
    </row>
    <row r="7" spans="1:7">
      <c r="A7" s="69"/>
      <c r="B7" s="70"/>
      <c r="C7" s="70"/>
      <c r="D7" s="70"/>
      <c r="E7" s="70"/>
      <c r="F7" s="71"/>
      <c r="G7" s="70"/>
    </row>
    <row r="8" spans="1:7">
      <c r="A8" s="69"/>
      <c r="B8" s="70"/>
      <c r="C8" s="70"/>
      <c r="D8" s="70"/>
      <c r="E8" s="70"/>
      <c r="F8" s="71"/>
      <c r="G8" s="70"/>
    </row>
    <row r="9" spans="1:7">
      <c r="A9" s="69"/>
      <c r="B9" s="70"/>
      <c r="C9" s="70"/>
      <c r="D9" s="70"/>
      <c r="E9" s="70"/>
      <c r="F9" s="71"/>
      <c r="G9" s="70"/>
    </row>
    <row r="10" spans="1:7">
      <c r="A10" s="69"/>
      <c r="B10" s="70"/>
      <c r="C10" s="70"/>
      <c r="D10" s="70"/>
      <c r="E10" s="70"/>
      <c r="F10" s="71"/>
      <c r="G10" s="70"/>
    </row>
    <row r="11" spans="1:7">
      <c r="A11" s="69"/>
      <c r="B11" s="70"/>
      <c r="C11" s="70"/>
      <c r="D11" s="70"/>
      <c r="E11" s="70"/>
      <c r="F11" s="71"/>
      <c r="G11" s="70"/>
    </row>
    <row r="12" spans="1:7">
      <c r="A12" s="69"/>
      <c r="B12" s="70"/>
      <c r="C12" s="70"/>
      <c r="D12" s="70"/>
      <c r="E12" s="70"/>
      <c r="F12" s="71"/>
      <c r="G12" s="70"/>
    </row>
    <row r="13" spans="1:7">
      <c r="A13" s="69"/>
      <c r="B13" s="70"/>
      <c r="C13" s="70"/>
      <c r="D13" s="70"/>
      <c r="E13" s="70"/>
      <c r="F13" s="71"/>
      <c r="G13" s="70"/>
    </row>
    <row r="14" spans="1:7">
      <c r="A14" s="69"/>
      <c r="B14" s="70"/>
      <c r="C14" s="70"/>
      <c r="D14" s="70"/>
      <c r="E14" s="70"/>
      <c r="F14" s="71"/>
      <c r="G14" s="70"/>
    </row>
    <row r="15" spans="1:7">
      <c r="A15" s="69"/>
      <c r="B15" s="70"/>
      <c r="C15" s="70"/>
      <c r="D15" s="70"/>
      <c r="E15" s="70"/>
      <c r="F15" s="71"/>
      <c r="G15" s="70"/>
    </row>
    <row r="16" spans="1:7">
      <c r="A16" s="69"/>
      <c r="B16" s="70"/>
      <c r="C16" s="70"/>
      <c r="D16" s="70"/>
      <c r="E16" s="70"/>
      <c r="F16" s="71"/>
      <c r="G16" s="70"/>
    </row>
    <row r="17" spans="1:7">
      <c r="A17" s="69"/>
      <c r="B17" s="70"/>
      <c r="C17" s="70"/>
      <c r="D17" s="70"/>
      <c r="E17" s="70"/>
      <c r="F17" s="71"/>
      <c r="G17" s="70"/>
    </row>
    <row r="18" spans="1:7">
      <c r="A18" s="69"/>
      <c r="B18" s="70"/>
      <c r="C18" s="70"/>
      <c r="D18" s="70"/>
      <c r="E18" s="70"/>
      <c r="F18" s="71"/>
      <c r="G18" s="70"/>
    </row>
    <row r="19" spans="1:7">
      <c r="A19" s="69"/>
      <c r="B19" s="70"/>
      <c r="C19" s="70"/>
      <c r="D19" s="70"/>
      <c r="E19" s="70"/>
      <c r="F19" s="71"/>
      <c r="G19" s="70"/>
    </row>
    <row r="20" spans="1:7">
      <c r="A20" s="69"/>
      <c r="B20" s="70"/>
      <c r="C20" s="70"/>
      <c r="D20" s="70"/>
      <c r="E20" s="70"/>
      <c r="F20" s="71"/>
      <c r="G20" s="70"/>
    </row>
    <row r="21" spans="1:7">
      <c r="A21" s="69"/>
      <c r="B21" s="70"/>
      <c r="C21" s="70"/>
      <c r="D21" s="70"/>
      <c r="E21" s="70"/>
      <c r="F21" s="71"/>
      <c r="G21" s="70"/>
    </row>
    <row r="22" spans="1:7">
      <c r="A22" s="69"/>
      <c r="B22" s="70"/>
      <c r="C22" s="70"/>
      <c r="D22" s="70"/>
      <c r="E22" s="70"/>
      <c r="F22" s="71"/>
      <c r="G22" s="70"/>
    </row>
    <row r="23" spans="1:7">
      <c r="A23" s="69"/>
      <c r="B23" s="72" t="s">
        <v>239</v>
      </c>
      <c r="C23" s="70"/>
      <c r="D23" s="70"/>
      <c r="E23" s="70"/>
      <c r="F23" s="71"/>
      <c r="G23" s="70"/>
    </row>
    <row r="24" spans="1:7">
      <c r="A24" s="64" t="str">
        <f>交易性金融负债!A24</f>
        <v>被评估单位填表人：</v>
      </c>
      <c r="B24" s="64"/>
      <c r="C24" s="64"/>
      <c r="D24" s="64"/>
      <c r="E24" s="64"/>
      <c r="F24" s="64"/>
      <c r="G24" s="64"/>
    </row>
    <row r="25" spans="1:1">
      <c r="A25" s="64" t="str">
        <f>交易性金融负债!A25</f>
        <v>填表日期：2023年9月1日</v>
      </c>
    </row>
  </sheetData>
  <mergeCells count="2">
    <mergeCell ref="A1:G1"/>
    <mergeCell ref="A2:G2"/>
  </mergeCells>
  <printOptions horizontalCentered="1"/>
  <pageMargins left="0.62992125984252" right="0.62992125984252" top="0.708661417322835" bottom="0.590551181102362" header="1.02362204724409" footer="0.511811023622047"/>
  <pageSetup paperSize="9" fitToHeight="0" orientation="landscape" horizontalDpi="1200" verticalDpi="1200"/>
  <headerFooter scaleWithDoc="0">
    <oddFooter>&amp;C&amp;"宋体,常规"&amp;10第 &amp;P 页，共 &amp;N 页&amp;R&amp;"宋体,常规"&amp;10评估机构：中环松德（北京）资产评估有限公司</oddFooter>
  </headerFooter>
</worksheet>
</file>

<file path=xl/worksheets/sheet7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5"/>
  <sheetViews>
    <sheetView view="pageBreakPreview" zoomScaleNormal="100" workbookViewId="0">
      <selection activeCell="L45" sqref="L45"/>
    </sheetView>
  </sheetViews>
  <sheetFormatPr defaultColWidth="9" defaultRowHeight="15.75" customHeight="1"/>
  <cols>
    <col min="1" max="1" width="5.5" style="4" customWidth="1"/>
    <col min="2" max="2" width="23.125" style="4" customWidth="1"/>
    <col min="3" max="4" width="13.125" style="4" customWidth="1"/>
    <col min="5" max="5" width="9" style="4"/>
    <col min="6" max="7" width="16" style="4" customWidth="1"/>
    <col min="8" max="8" width="28.875" style="4" customWidth="1"/>
    <col min="9" max="16384" width="9" style="4"/>
  </cols>
  <sheetData>
    <row r="1" s="1" customFormat="1" ht="24.95" customHeight="1" spans="1:8">
      <c r="A1" s="5" t="s">
        <v>720</v>
      </c>
      <c r="B1" s="5"/>
      <c r="C1" s="5"/>
      <c r="D1" s="5"/>
      <c r="E1" s="5"/>
      <c r="F1" s="5"/>
      <c r="G1" s="5"/>
      <c r="H1" s="5"/>
    </row>
    <row r="2" s="2" customFormat="1" ht="20.1" customHeight="1" spans="1:8">
      <c r="A2" s="6" t="str">
        <f>CONCATENATE(封面!B5,封面!D5,封面!E5,封面!F5,封面!G5,封面!H5,封面!I5)</f>
        <v>评估基准日：2023年7月31日</v>
      </c>
      <c r="B2" s="6"/>
      <c r="C2" s="6"/>
      <c r="D2" s="6"/>
      <c r="E2" s="6"/>
      <c r="F2" s="6"/>
      <c r="G2" s="7"/>
      <c r="H2" s="7"/>
    </row>
    <row r="3" s="2" customFormat="1" ht="20.1" customHeight="1" spans="1:8">
      <c r="A3" s="8" t="str">
        <f>封面!B4&amp;封面!D4</f>
        <v>被评估单位：北京北一中型数控机床有限责任公司</v>
      </c>
      <c r="H3" s="9" t="s">
        <v>19</v>
      </c>
    </row>
    <row r="4" s="3" customFormat="1" ht="24.95" customHeight="1" spans="1:8">
      <c r="A4" s="10" t="s">
        <v>21</v>
      </c>
      <c r="B4" s="10" t="s">
        <v>219</v>
      </c>
      <c r="C4" s="10" t="s">
        <v>226</v>
      </c>
      <c r="D4" s="10" t="s">
        <v>712</v>
      </c>
      <c r="E4" s="10" t="s">
        <v>207</v>
      </c>
      <c r="F4" s="10" t="s">
        <v>109</v>
      </c>
      <c r="G4" s="10" t="s">
        <v>110</v>
      </c>
      <c r="H4" s="10" t="s">
        <v>24</v>
      </c>
    </row>
    <row r="5" s="2" customFormat="1" ht="20.1" customHeight="1" spans="1:8">
      <c r="A5" s="10"/>
      <c r="B5" s="11"/>
      <c r="C5" s="12"/>
      <c r="D5" s="10"/>
      <c r="E5" s="10"/>
      <c r="F5" s="13"/>
      <c r="G5" s="13"/>
      <c r="H5" s="14"/>
    </row>
    <row r="6" s="2" customFormat="1" ht="20.1" customHeight="1" spans="1:8">
      <c r="A6" s="10"/>
      <c r="B6" s="11"/>
      <c r="C6" s="12"/>
      <c r="D6" s="12"/>
      <c r="E6" s="10"/>
      <c r="F6" s="13"/>
      <c r="G6" s="13"/>
      <c r="H6" s="14"/>
    </row>
    <row r="7" s="2" customFormat="1" ht="20.1" customHeight="1" spans="1:8">
      <c r="A7" s="10"/>
      <c r="B7" s="11"/>
      <c r="C7" s="12"/>
      <c r="D7" s="12"/>
      <c r="E7" s="10"/>
      <c r="F7" s="13"/>
      <c r="G7" s="13"/>
      <c r="H7" s="14"/>
    </row>
    <row r="8" s="2" customFormat="1" ht="20.1" customHeight="1" spans="1:8">
      <c r="A8" s="10"/>
      <c r="B8" s="11"/>
      <c r="C8" s="12"/>
      <c r="D8" s="12"/>
      <c r="E8" s="10"/>
      <c r="F8" s="13"/>
      <c r="G8" s="13"/>
      <c r="H8" s="14"/>
    </row>
    <row r="9" s="2" customFormat="1" ht="20.1" customHeight="1" spans="1:8">
      <c r="A9" s="10"/>
      <c r="B9" s="11"/>
      <c r="C9" s="12"/>
      <c r="D9" s="12"/>
      <c r="E9" s="10"/>
      <c r="F9" s="13"/>
      <c r="G9" s="13"/>
      <c r="H9" s="14"/>
    </row>
    <row r="10" s="2" customFormat="1" ht="20.1" customHeight="1" spans="1:8">
      <c r="A10" s="10"/>
      <c r="B10" s="11"/>
      <c r="C10" s="12"/>
      <c r="D10" s="12"/>
      <c r="E10" s="10"/>
      <c r="F10" s="13"/>
      <c r="G10" s="13"/>
      <c r="H10" s="14"/>
    </row>
    <row r="11" s="2" customFormat="1" ht="20.1" customHeight="1" spans="1:8">
      <c r="A11" s="10"/>
      <c r="B11" s="11"/>
      <c r="C11" s="12"/>
      <c r="D11" s="12"/>
      <c r="E11" s="10"/>
      <c r="F11" s="13"/>
      <c r="G11" s="13"/>
      <c r="H11" s="14"/>
    </row>
    <row r="12" s="2" customFormat="1" ht="20.1" customHeight="1" spans="1:8">
      <c r="A12" s="10"/>
      <c r="B12" s="11"/>
      <c r="C12" s="12"/>
      <c r="D12" s="12"/>
      <c r="E12" s="10"/>
      <c r="F12" s="13"/>
      <c r="G12" s="13"/>
      <c r="H12" s="14"/>
    </row>
    <row r="13" s="2" customFormat="1" ht="20.1" customHeight="1" spans="1:8">
      <c r="A13" s="10"/>
      <c r="B13" s="11"/>
      <c r="C13" s="12"/>
      <c r="D13" s="12"/>
      <c r="E13" s="10"/>
      <c r="F13" s="13"/>
      <c r="G13" s="13"/>
      <c r="H13" s="14"/>
    </row>
    <row r="14" s="2" customFormat="1" ht="20.1" customHeight="1" spans="1:8">
      <c r="A14" s="10"/>
      <c r="B14" s="11"/>
      <c r="C14" s="12"/>
      <c r="D14" s="12"/>
      <c r="E14" s="10"/>
      <c r="F14" s="13"/>
      <c r="G14" s="13"/>
      <c r="H14" s="14"/>
    </row>
    <row r="15" s="2" customFormat="1" ht="20.1" customHeight="1" spans="1:8">
      <c r="A15" s="10"/>
      <c r="B15" s="11"/>
      <c r="C15" s="12"/>
      <c r="D15" s="12"/>
      <c r="E15" s="10"/>
      <c r="F15" s="13"/>
      <c r="G15" s="13"/>
      <c r="H15" s="14"/>
    </row>
    <row r="16" s="2" customFormat="1" ht="20.1" customHeight="1" spans="1:8">
      <c r="A16" s="10"/>
      <c r="B16" s="11"/>
      <c r="C16" s="12"/>
      <c r="D16" s="12"/>
      <c r="E16" s="10"/>
      <c r="F16" s="13"/>
      <c r="G16" s="13"/>
      <c r="H16" s="14"/>
    </row>
    <row r="17" s="2" customFormat="1" ht="20.1" customHeight="1" spans="1:9">
      <c r="A17" s="10"/>
      <c r="B17" s="11"/>
      <c r="C17" s="12"/>
      <c r="D17" s="12"/>
      <c r="E17" s="10"/>
      <c r="F17" s="13"/>
      <c r="G17" s="13"/>
      <c r="H17" s="54"/>
      <c r="I17" s="14"/>
    </row>
    <row r="18" s="2" customFormat="1" ht="20.1" customHeight="1" spans="1:8">
      <c r="A18" s="10"/>
      <c r="B18" s="11"/>
      <c r="C18" s="12"/>
      <c r="D18" s="12"/>
      <c r="E18" s="10"/>
      <c r="F18" s="13"/>
      <c r="G18" s="13"/>
      <c r="H18" s="14"/>
    </row>
    <row r="19" s="2" customFormat="1" ht="20.1" customHeight="1" spans="1:8">
      <c r="A19" s="10"/>
      <c r="B19" s="11"/>
      <c r="C19" s="12"/>
      <c r="D19" s="12"/>
      <c r="E19" s="10"/>
      <c r="F19" s="13"/>
      <c r="G19" s="13"/>
      <c r="H19" s="14"/>
    </row>
    <row r="20" s="2" customFormat="1" ht="20.1" customHeight="1" spans="1:8">
      <c r="A20" s="10"/>
      <c r="B20" s="11"/>
      <c r="C20" s="12"/>
      <c r="D20" s="12"/>
      <c r="E20" s="10"/>
      <c r="F20" s="13"/>
      <c r="G20" s="13"/>
      <c r="H20" s="14"/>
    </row>
    <row r="21" s="2" customFormat="1" ht="20.1" customHeight="1" spans="1:8">
      <c r="A21" s="10"/>
      <c r="B21" s="11"/>
      <c r="C21" s="12"/>
      <c r="D21" s="12"/>
      <c r="E21" s="10"/>
      <c r="F21" s="13"/>
      <c r="G21" s="13"/>
      <c r="H21" s="14"/>
    </row>
    <row r="22" s="2" customFormat="1" ht="20.1" customHeight="1" spans="1:8">
      <c r="A22" s="10"/>
      <c r="B22" s="11"/>
      <c r="C22" s="12"/>
      <c r="D22" s="12"/>
      <c r="E22" s="10"/>
      <c r="F22" s="13"/>
      <c r="G22" s="13"/>
      <c r="H22" s="14"/>
    </row>
    <row r="23" s="2" customFormat="1" ht="20.1" customHeight="1" spans="1:8">
      <c r="A23" s="16" t="s">
        <v>721</v>
      </c>
      <c r="B23" s="17"/>
      <c r="C23" s="12"/>
      <c r="D23" s="12"/>
      <c r="E23" s="10"/>
      <c r="F23" s="13">
        <f>SUM(F5:F22)</f>
        <v>0</v>
      </c>
      <c r="G23" s="13">
        <f>SUM(G5:G22)</f>
        <v>0</v>
      </c>
      <c r="H23" s="14"/>
    </row>
    <row r="24" s="2" customFormat="1" customHeight="1" spans="1:6">
      <c r="A24" s="19" t="str">
        <f>交易性金融负债!A24</f>
        <v>被评估单位填表人：</v>
      </c>
      <c r="F24" s="8"/>
    </row>
    <row r="25" s="2" customFormat="1" customHeight="1" spans="1:1">
      <c r="A25" s="19" t="str">
        <f>CONCATENATE(封面!B6,封面!D6,封面!E6,封面!F6,封面!G6,封面!H6,封面!I6)</f>
        <v>填表日期：2023年9月1日</v>
      </c>
    </row>
  </sheetData>
  <mergeCells count="3">
    <mergeCell ref="A1:H1"/>
    <mergeCell ref="A2:H2"/>
    <mergeCell ref="A23:B23"/>
  </mergeCells>
  <printOptions horizontalCentered="1"/>
  <pageMargins left="0.62992125984252" right="0.62992125984252" top="0.708661417322835" bottom="0.590551181102362" header="1.02362204724409" footer="0.511811023622047"/>
  <pageSetup paperSize="9" fitToHeight="0" orientation="landscape" horizontalDpi="300" verticalDpi="300"/>
  <headerFooter scaleWithDoc="0">
    <oddFooter>&amp;C&amp;"宋体,常规"&amp;10第 &amp;P 页，共 &amp;N 页&amp;R&amp;"宋体,常规"&amp;10评估机构：中环松德（北京）资产评估有限公司</oddFooter>
  </headerFooter>
  <legacyDrawing r:id="rId2"/>
</worksheet>
</file>

<file path=xl/worksheets/sheet7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5"/>
  <sheetViews>
    <sheetView view="pageBreakPreview" zoomScaleNormal="100" workbookViewId="0">
      <selection activeCell="L45" sqref="L45"/>
    </sheetView>
  </sheetViews>
  <sheetFormatPr defaultColWidth="9" defaultRowHeight="15.75" customHeight="1"/>
  <cols>
    <col min="1" max="1" width="4.125" style="4" customWidth="1"/>
    <col min="2" max="2" width="25.375" style="4" customWidth="1"/>
    <col min="3" max="3" width="13.625" style="4" customWidth="1"/>
    <col min="4" max="4" width="17.125" style="4" customWidth="1"/>
    <col min="5" max="6" width="16.5" style="4" customWidth="1"/>
    <col min="7" max="7" width="31" style="4" customWidth="1"/>
    <col min="8" max="16384" width="9" style="4"/>
  </cols>
  <sheetData>
    <row r="1" s="1" customFormat="1" ht="24.95" customHeight="1" spans="1:7">
      <c r="A1" s="5" t="s">
        <v>722</v>
      </c>
      <c r="B1" s="5"/>
      <c r="C1" s="5"/>
      <c r="D1" s="5"/>
      <c r="E1" s="5"/>
      <c r="F1" s="5"/>
      <c r="G1" s="5"/>
    </row>
    <row r="2" s="2" customFormat="1" ht="20.1" customHeight="1" spans="1:7">
      <c r="A2" s="6" t="str">
        <f>CONCATENATE(封面!B5,封面!D5,封面!E5,封面!F5,封面!G5,封面!H5,封面!I5)</f>
        <v>评估基准日：2023年7月31日</v>
      </c>
      <c r="B2" s="6"/>
      <c r="C2" s="6"/>
      <c r="D2" s="6"/>
      <c r="E2" s="6"/>
      <c r="F2" s="6"/>
      <c r="G2" s="7"/>
    </row>
    <row r="3" s="2" customFormat="1" ht="20.1" customHeight="1" spans="1:7">
      <c r="A3" s="8" t="str">
        <f>封面!B4&amp;封面!D4</f>
        <v>被评估单位：北京北一中型数控机床有限责任公司</v>
      </c>
      <c r="G3" s="9" t="s">
        <v>19</v>
      </c>
    </row>
    <row r="4" s="3" customFormat="1" ht="24.95" customHeight="1" spans="1:7">
      <c r="A4" s="10" t="s">
        <v>21</v>
      </c>
      <c r="B4" s="10" t="s">
        <v>219</v>
      </c>
      <c r="C4" s="10" t="s">
        <v>226</v>
      </c>
      <c r="D4" s="10" t="s">
        <v>225</v>
      </c>
      <c r="E4" s="10" t="s">
        <v>109</v>
      </c>
      <c r="F4" s="10" t="s">
        <v>110</v>
      </c>
      <c r="G4" s="10" t="s">
        <v>24</v>
      </c>
    </row>
    <row r="5" s="2" customFormat="1" ht="20.1" customHeight="1" spans="1:7">
      <c r="A5" s="10"/>
      <c r="B5" s="11"/>
      <c r="C5" s="12"/>
      <c r="D5" s="10"/>
      <c r="E5" s="13"/>
      <c r="F5" s="13"/>
      <c r="G5" s="14"/>
    </row>
    <row r="6" s="2" customFormat="1" ht="20.1" customHeight="1" spans="1:7">
      <c r="A6" s="10"/>
      <c r="B6" s="11"/>
      <c r="C6" s="12"/>
      <c r="D6" s="10"/>
      <c r="E6" s="13"/>
      <c r="F6" s="13"/>
      <c r="G6" s="14"/>
    </row>
    <row r="7" s="2" customFormat="1" ht="20.1" customHeight="1" spans="1:7">
      <c r="A7" s="10"/>
      <c r="B7" s="11"/>
      <c r="C7" s="12"/>
      <c r="D7" s="10"/>
      <c r="E7" s="13"/>
      <c r="F7" s="13"/>
      <c r="G7" s="14"/>
    </row>
    <row r="8" s="2" customFormat="1" ht="20.1" customHeight="1" spans="1:7">
      <c r="A8" s="10"/>
      <c r="B8" s="11"/>
      <c r="C8" s="12"/>
      <c r="D8" s="10"/>
      <c r="E8" s="13"/>
      <c r="F8" s="13"/>
      <c r="G8" s="14"/>
    </row>
    <row r="9" s="2" customFormat="1" ht="20.1" customHeight="1" spans="1:7">
      <c r="A9" s="10"/>
      <c r="B9" s="11"/>
      <c r="C9" s="12"/>
      <c r="D9" s="10"/>
      <c r="E9" s="13"/>
      <c r="F9" s="13"/>
      <c r="G9" s="14"/>
    </row>
    <row r="10" s="2" customFormat="1" ht="20.1" customHeight="1" spans="1:7">
      <c r="A10" s="10"/>
      <c r="B10" s="11"/>
      <c r="C10" s="12"/>
      <c r="D10" s="10"/>
      <c r="E10" s="13"/>
      <c r="F10" s="13"/>
      <c r="G10" s="14"/>
    </row>
    <row r="11" s="2" customFormat="1" ht="20.1" customHeight="1" spans="1:7">
      <c r="A11" s="10"/>
      <c r="B11" s="11"/>
      <c r="C11" s="12"/>
      <c r="D11" s="10"/>
      <c r="E11" s="13"/>
      <c r="F11" s="13"/>
      <c r="G11" s="14"/>
    </row>
    <row r="12" s="2" customFormat="1" ht="20.1" customHeight="1" spans="1:7">
      <c r="A12" s="10"/>
      <c r="B12" s="11"/>
      <c r="C12" s="12"/>
      <c r="D12" s="10"/>
      <c r="E12" s="13"/>
      <c r="F12" s="13"/>
      <c r="G12" s="14"/>
    </row>
    <row r="13" s="2" customFormat="1" ht="20.1" customHeight="1" spans="1:7">
      <c r="A13" s="10"/>
      <c r="B13" s="11"/>
      <c r="C13" s="12"/>
      <c r="D13" s="10"/>
      <c r="E13" s="13"/>
      <c r="F13" s="13"/>
      <c r="G13" s="14"/>
    </row>
    <row r="14" s="2" customFormat="1" ht="20.1" customHeight="1" spans="1:7">
      <c r="A14" s="10"/>
      <c r="B14" s="11"/>
      <c r="C14" s="12"/>
      <c r="D14" s="10"/>
      <c r="E14" s="13"/>
      <c r="F14" s="13"/>
      <c r="G14" s="14"/>
    </row>
    <row r="15" s="2" customFormat="1" ht="20.1" customHeight="1" spans="1:7">
      <c r="A15" s="10"/>
      <c r="B15" s="11"/>
      <c r="C15" s="12"/>
      <c r="D15" s="10"/>
      <c r="E15" s="13"/>
      <c r="F15" s="13"/>
      <c r="G15" s="14"/>
    </row>
    <row r="16" s="2" customFormat="1" ht="20.1" customHeight="1" spans="1:7">
      <c r="A16" s="10"/>
      <c r="B16" s="11"/>
      <c r="C16" s="12"/>
      <c r="D16" s="10"/>
      <c r="E16" s="13"/>
      <c r="F16" s="13"/>
      <c r="G16" s="14"/>
    </row>
    <row r="17" s="2" customFormat="1" ht="20.1" customHeight="1" spans="1:9">
      <c r="A17" s="10"/>
      <c r="B17" s="11"/>
      <c r="C17" s="12"/>
      <c r="D17" s="10"/>
      <c r="E17" s="13"/>
      <c r="F17" s="13"/>
      <c r="G17" s="14"/>
      <c r="I17" s="14"/>
    </row>
    <row r="18" s="2" customFormat="1" ht="20.1" customHeight="1" spans="1:7">
      <c r="A18" s="10"/>
      <c r="B18" s="11"/>
      <c r="C18" s="12"/>
      <c r="D18" s="10"/>
      <c r="E18" s="13"/>
      <c r="F18" s="13"/>
      <c r="G18" s="14"/>
    </row>
    <row r="19" s="2" customFormat="1" ht="20.1" customHeight="1" spans="1:7">
      <c r="A19" s="10"/>
      <c r="B19" s="11"/>
      <c r="C19" s="12"/>
      <c r="D19" s="10"/>
      <c r="E19" s="13"/>
      <c r="F19" s="13"/>
      <c r="G19" s="14"/>
    </row>
    <row r="20" s="2" customFormat="1" ht="20.1" customHeight="1" spans="1:7">
      <c r="A20" s="10"/>
      <c r="B20" s="11"/>
      <c r="C20" s="12"/>
      <c r="D20" s="10"/>
      <c r="E20" s="13"/>
      <c r="F20" s="13"/>
      <c r="G20" s="14"/>
    </row>
    <row r="21" s="2" customFormat="1" ht="20.1" customHeight="1" spans="1:7">
      <c r="A21" s="10"/>
      <c r="B21" s="11"/>
      <c r="C21" s="12"/>
      <c r="D21" s="10"/>
      <c r="E21" s="13"/>
      <c r="F21" s="13"/>
      <c r="G21" s="14"/>
    </row>
    <row r="22" s="2" customFormat="1" ht="20.1" customHeight="1" spans="1:7">
      <c r="A22" s="10"/>
      <c r="B22" s="11"/>
      <c r="C22" s="12"/>
      <c r="D22" s="10"/>
      <c r="E22" s="13"/>
      <c r="F22" s="13"/>
      <c r="G22" s="14"/>
    </row>
    <row r="23" s="2" customFormat="1" ht="20.1" customHeight="1" spans="1:7">
      <c r="A23" s="16" t="s">
        <v>718</v>
      </c>
      <c r="B23" s="17"/>
      <c r="C23" s="12"/>
      <c r="D23" s="10"/>
      <c r="E23" s="13">
        <f>SUM(E5:E22)</f>
        <v>0</v>
      </c>
      <c r="F23" s="13">
        <f>SUM(F5:F22)</f>
        <v>0</v>
      </c>
      <c r="G23" s="14"/>
    </row>
    <row r="24" s="2" customFormat="1" customHeight="1" spans="1:5">
      <c r="A24" s="19" t="str">
        <f>应付票据!A24</f>
        <v>被评估单位填表人：</v>
      </c>
      <c r="E24" s="8"/>
    </row>
    <row r="25" s="2" customFormat="1" customHeight="1" spans="1:1">
      <c r="A25" s="19" t="str">
        <f>CONCATENATE(封面!B6,封面!D6,封面!E6,封面!F6,封面!G6,封面!H6,封面!I6)</f>
        <v>填表日期：2023年9月1日</v>
      </c>
    </row>
  </sheetData>
  <mergeCells count="3">
    <mergeCell ref="A1:G1"/>
    <mergeCell ref="A2:G2"/>
    <mergeCell ref="A23:B23"/>
  </mergeCells>
  <printOptions horizontalCentered="1"/>
  <pageMargins left="0.62992125984252" right="0.62992125984252" top="0.708661417322835" bottom="0.590551181102362" header="1.02362204724409" footer="0.511811023622047"/>
  <pageSetup paperSize="9" fitToHeight="0" orientation="landscape" horizontalDpi="300" verticalDpi="300"/>
  <headerFooter scaleWithDoc="0">
    <oddFooter>&amp;C&amp;"宋体,常规"&amp;10第 &amp;P 页，共 &amp;N 页&amp;R&amp;"宋体,常规"&amp;10评估机构：中环松德（北京）资产评估有限公司</oddFooter>
  </headerFooter>
  <legacyDrawing r:id="rId2"/>
</worksheet>
</file>

<file path=xl/worksheets/sheet7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5"/>
  <sheetViews>
    <sheetView view="pageBreakPreview" zoomScaleNormal="100" workbookViewId="0">
      <selection activeCell="L45" sqref="L45"/>
    </sheetView>
  </sheetViews>
  <sheetFormatPr defaultColWidth="9" defaultRowHeight="15.75" customHeight="1"/>
  <cols>
    <col min="1" max="1" width="4.125" style="4" customWidth="1"/>
    <col min="2" max="2" width="23" style="4" customWidth="1"/>
    <col min="3" max="3" width="12.875" style="4" customWidth="1"/>
    <col min="4" max="4" width="17.125" style="4" customWidth="1"/>
    <col min="5" max="6" width="16.5" style="4" customWidth="1"/>
    <col min="7" max="7" width="31.125" style="4" customWidth="1"/>
    <col min="8" max="16384" width="9" style="4"/>
  </cols>
  <sheetData>
    <row r="1" s="1" customFormat="1" ht="24.95" customHeight="1" spans="1:7">
      <c r="A1" s="5" t="s">
        <v>723</v>
      </c>
      <c r="B1" s="5"/>
      <c r="C1" s="5"/>
      <c r="D1" s="5"/>
      <c r="E1" s="5"/>
      <c r="F1" s="5"/>
      <c r="G1" s="5"/>
    </row>
    <row r="2" s="2" customFormat="1" ht="20.1" customHeight="1" spans="1:7">
      <c r="A2" s="6" t="str">
        <f>CONCATENATE(封面!B5,封面!D5,封面!E5,封面!F5,封面!G5,封面!H5,封面!I5)</f>
        <v>评估基准日：2023年7月31日</v>
      </c>
      <c r="B2" s="6"/>
      <c r="C2" s="6"/>
      <c r="D2" s="6"/>
      <c r="E2" s="6"/>
      <c r="F2" s="6"/>
      <c r="G2" s="7"/>
    </row>
    <row r="3" s="2" customFormat="1" ht="20.1" customHeight="1" spans="1:7">
      <c r="A3" s="8" t="str">
        <f>封面!B4&amp;封面!D4</f>
        <v>被评估单位：北京北一中型数控机床有限责任公司</v>
      </c>
      <c r="G3" s="9" t="s">
        <v>19</v>
      </c>
    </row>
    <row r="4" s="3" customFormat="1" ht="24.95" customHeight="1" spans="1:7">
      <c r="A4" s="10" t="s">
        <v>21</v>
      </c>
      <c r="B4" s="10" t="s">
        <v>219</v>
      </c>
      <c r="C4" s="10" t="s">
        <v>226</v>
      </c>
      <c r="D4" s="10" t="s">
        <v>225</v>
      </c>
      <c r="E4" s="10" t="s">
        <v>109</v>
      </c>
      <c r="F4" s="10" t="s">
        <v>110</v>
      </c>
      <c r="G4" s="10" t="s">
        <v>24</v>
      </c>
    </row>
    <row r="5" s="2" customFormat="1" ht="20.1" customHeight="1" spans="1:7">
      <c r="A5" s="10"/>
      <c r="B5" s="11"/>
      <c r="C5" s="12"/>
      <c r="D5" s="10"/>
      <c r="E5" s="13"/>
      <c r="F5" s="13"/>
      <c r="G5" s="14"/>
    </row>
    <row r="6" s="2" customFormat="1" ht="20.1" customHeight="1" spans="1:7">
      <c r="A6" s="10"/>
      <c r="B6" s="11"/>
      <c r="C6" s="12"/>
      <c r="D6" s="10"/>
      <c r="E6" s="13"/>
      <c r="F6" s="13"/>
      <c r="G6" s="14"/>
    </row>
    <row r="7" s="2" customFormat="1" ht="20.1" customHeight="1" spans="1:7">
      <c r="A7" s="10"/>
      <c r="B7" s="11"/>
      <c r="C7" s="12"/>
      <c r="D7" s="10"/>
      <c r="E7" s="13"/>
      <c r="F7" s="13"/>
      <c r="G7" s="14"/>
    </row>
    <row r="8" s="2" customFormat="1" ht="20.1" customHeight="1" spans="1:7">
      <c r="A8" s="10"/>
      <c r="B8" s="11"/>
      <c r="C8" s="12"/>
      <c r="D8" s="10"/>
      <c r="E8" s="13"/>
      <c r="F8" s="13"/>
      <c r="G8" s="14"/>
    </row>
    <row r="9" s="2" customFormat="1" ht="20.1" customHeight="1" spans="1:7">
      <c r="A9" s="10"/>
      <c r="B9" s="11"/>
      <c r="C9" s="12"/>
      <c r="D9" s="10"/>
      <c r="E9" s="13"/>
      <c r="F9" s="13"/>
      <c r="G9" s="14"/>
    </row>
    <row r="10" s="2" customFormat="1" ht="20.1" customHeight="1" spans="1:7">
      <c r="A10" s="10"/>
      <c r="B10" s="11"/>
      <c r="C10" s="12"/>
      <c r="D10" s="10"/>
      <c r="E10" s="13"/>
      <c r="F10" s="13"/>
      <c r="G10" s="14"/>
    </row>
    <row r="11" s="2" customFormat="1" ht="20.1" customHeight="1" spans="1:7">
      <c r="A11" s="10"/>
      <c r="B11" s="11"/>
      <c r="C11" s="12"/>
      <c r="D11" s="10"/>
      <c r="E11" s="13"/>
      <c r="F11" s="13"/>
      <c r="G11" s="14"/>
    </row>
    <row r="12" s="2" customFormat="1" ht="20.1" customHeight="1" spans="1:7">
      <c r="A12" s="10"/>
      <c r="B12" s="11"/>
      <c r="C12" s="12"/>
      <c r="D12" s="10"/>
      <c r="E12" s="13"/>
      <c r="F12" s="13"/>
      <c r="G12" s="14"/>
    </row>
    <row r="13" s="2" customFormat="1" ht="20.1" customHeight="1" spans="1:7">
      <c r="A13" s="10"/>
      <c r="B13" s="11"/>
      <c r="C13" s="12"/>
      <c r="D13" s="10"/>
      <c r="E13" s="13"/>
      <c r="F13" s="13"/>
      <c r="G13" s="14"/>
    </row>
    <row r="14" s="2" customFormat="1" ht="20.1" customHeight="1" spans="1:7">
      <c r="A14" s="10"/>
      <c r="B14" s="11"/>
      <c r="C14" s="12"/>
      <c r="D14" s="10"/>
      <c r="E14" s="13"/>
      <c r="F14" s="13"/>
      <c r="G14" s="14"/>
    </row>
    <row r="15" s="2" customFormat="1" ht="20.1" customHeight="1" spans="1:7">
      <c r="A15" s="10"/>
      <c r="B15" s="11"/>
      <c r="C15" s="12"/>
      <c r="D15" s="10"/>
      <c r="E15" s="13"/>
      <c r="F15" s="13"/>
      <c r="G15" s="14"/>
    </row>
    <row r="16" s="2" customFormat="1" ht="20.1" customHeight="1" spans="1:7">
      <c r="A16" s="10"/>
      <c r="B16" s="11"/>
      <c r="C16" s="12"/>
      <c r="D16" s="10"/>
      <c r="E16" s="13"/>
      <c r="F16" s="13"/>
      <c r="G16" s="14"/>
    </row>
    <row r="17" s="2" customFormat="1" ht="20.1" customHeight="1" spans="1:9">
      <c r="A17" s="10"/>
      <c r="B17" s="11"/>
      <c r="C17" s="12"/>
      <c r="D17" s="10"/>
      <c r="E17" s="13"/>
      <c r="F17" s="13"/>
      <c r="G17" s="14"/>
      <c r="I17" s="14"/>
    </row>
    <row r="18" s="2" customFormat="1" ht="20.1" customHeight="1" spans="1:7">
      <c r="A18" s="10"/>
      <c r="B18" s="11"/>
      <c r="C18" s="12"/>
      <c r="D18" s="10"/>
      <c r="E18" s="13"/>
      <c r="F18" s="13"/>
      <c r="G18" s="14"/>
    </row>
    <row r="19" s="2" customFormat="1" ht="20.1" customHeight="1" spans="1:7">
      <c r="A19" s="10"/>
      <c r="B19" s="11"/>
      <c r="C19" s="12"/>
      <c r="D19" s="10"/>
      <c r="E19" s="13"/>
      <c r="F19" s="13"/>
      <c r="G19" s="14"/>
    </row>
    <row r="20" s="2" customFormat="1" ht="20.1" customHeight="1" spans="1:7">
      <c r="A20" s="10"/>
      <c r="B20" s="11"/>
      <c r="C20" s="12"/>
      <c r="D20" s="10"/>
      <c r="E20" s="13"/>
      <c r="F20" s="13"/>
      <c r="G20" s="14"/>
    </row>
    <row r="21" s="2" customFormat="1" ht="20.1" customHeight="1" spans="1:7">
      <c r="A21" s="10"/>
      <c r="B21" s="11"/>
      <c r="C21" s="12"/>
      <c r="D21" s="10"/>
      <c r="E21" s="13"/>
      <c r="F21" s="13"/>
      <c r="G21" s="14"/>
    </row>
    <row r="22" s="2" customFormat="1" ht="20.1" customHeight="1" spans="1:7">
      <c r="A22" s="10"/>
      <c r="B22" s="11"/>
      <c r="C22" s="12"/>
      <c r="D22" s="10"/>
      <c r="E22" s="13"/>
      <c r="F22" s="13"/>
      <c r="G22" s="14"/>
    </row>
    <row r="23" s="2" customFormat="1" ht="20.1" customHeight="1" spans="1:7">
      <c r="A23" s="16" t="s">
        <v>718</v>
      </c>
      <c r="B23" s="17"/>
      <c r="C23" s="12"/>
      <c r="D23" s="10"/>
      <c r="E23" s="13">
        <f>SUM(E5:E22)</f>
        <v>0</v>
      </c>
      <c r="F23" s="13">
        <f>SUM(F5:F22)</f>
        <v>0</v>
      </c>
      <c r="G23" s="14"/>
    </row>
    <row r="24" s="2" customFormat="1" customHeight="1" spans="1:5">
      <c r="A24" s="19" t="str">
        <f>应付账款!A24</f>
        <v>被评估单位填表人：</v>
      </c>
      <c r="E24" s="8"/>
    </row>
    <row r="25" s="2" customFormat="1" customHeight="1" spans="1:1">
      <c r="A25" s="19" t="str">
        <f>CONCATENATE(封面!B6,封面!D6,封面!E6,封面!F6,封面!G6,封面!H6,封面!I6)</f>
        <v>填表日期：2023年9月1日</v>
      </c>
    </row>
  </sheetData>
  <mergeCells count="3">
    <mergeCell ref="A1:G1"/>
    <mergeCell ref="A2:G2"/>
    <mergeCell ref="A23:B23"/>
  </mergeCells>
  <printOptions horizontalCentered="1"/>
  <pageMargins left="0.62992125984252" right="0.62992125984252" top="0.708661417322835" bottom="0.590551181102362" header="1.02362204724409" footer="0.511811023622047"/>
  <pageSetup paperSize="9" fitToHeight="0" orientation="landscape" horizontalDpi="300" verticalDpi="300"/>
  <headerFooter scaleWithDoc="0">
    <oddFooter>&amp;C&amp;"宋体,常规"&amp;10第 &amp;P 页，共 &amp;N 页&amp;R&amp;"宋体,常规"&amp;10评估机构：中环松德（北京）资产评估有限公司</oddFooter>
  </headerFooter>
  <legacyDrawing r:id="rId2"/>
</worksheet>
</file>

<file path=xl/worksheets/sheet7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5"/>
  <sheetViews>
    <sheetView view="pageBreakPreview" zoomScaleNormal="75" workbookViewId="0">
      <selection activeCell="L45" sqref="L45"/>
    </sheetView>
  </sheetViews>
  <sheetFormatPr defaultColWidth="8.875" defaultRowHeight="13" outlineLevelCol="7"/>
  <cols>
    <col min="1" max="1" width="4" style="23" customWidth="1"/>
    <col min="2" max="2" width="31.5" style="23" customWidth="1"/>
    <col min="3" max="6" width="15.5" style="23" customWidth="1"/>
    <col min="7" max="7" width="20.5" style="23" customWidth="1"/>
    <col min="8" max="8" width="8.875" style="23"/>
    <col min="9" max="9" width="30" style="23" customWidth="1"/>
    <col min="10" max="16384" width="8.875" style="23"/>
  </cols>
  <sheetData>
    <row r="1" ht="29.1" customHeight="1" spans="1:7">
      <c r="A1" s="57" t="s">
        <v>724</v>
      </c>
      <c r="B1" s="57"/>
      <c r="C1" s="57"/>
      <c r="D1" s="57"/>
      <c r="E1" s="57"/>
      <c r="F1" s="57"/>
      <c r="G1" s="57"/>
    </row>
    <row r="2" ht="18.75" customHeight="1" spans="1:7">
      <c r="A2" s="55" t="str">
        <f>预收账款!A2</f>
        <v>评估基准日：2023年7月31日</v>
      </c>
      <c r="B2" s="55"/>
      <c r="C2" s="55"/>
      <c r="D2" s="55"/>
      <c r="E2" s="55"/>
      <c r="F2" s="55"/>
      <c r="G2" s="55"/>
    </row>
    <row r="3" spans="1:7">
      <c r="A3" s="23" t="str">
        <f>预收账款!A3</f>
        <v>被评估单位：北京北一中型数控机床有限责任公司</v>
      </c>
      <c r="G3" s="58" t="s">
        <v>295</v>
      </c>
    </row>
    <row r="4" s="55" customFormat="1" ht="14.25" customHeight="1" spans="1:7">
      <c r="A4" s="27" t="s">
        <v>21</v>
      </c>
      <c r="B4" s="27" t="s">
        <v>219</v>
      </c>
      <c r="C4" s="27" t="s">
        <v>226</v>
      </c>
      <c r="D4" s="27" t="s">
        <v>225</v>
      </c>
      <c r="E4" s="27" t="s">
        <v>109</v>
      </c>
      <c r="F4" s="27" t="s">
        <v>110</v>
      </c>
      <c r="G4" s="59" t="s">
        <v>24</v>
      </c>
    </row>
    <row r="5" s="56" customFormat="1" spans="1:7">
      <c r="A5" s="60"/>
      <c r="B5" s="31"/>
      <c r="C5" s="31"/>
      <c r="D5" s="61"/>
      <c r="E5" s="62"/>
      <c r="F5" s="63"/>
      <c r="G5" s="63"/>
    </row>
    <row r="6" s="56" customFormat="1" spans="1:7">
      <c r="A6" s="60"/>
      <c r="B6" s="31"/>
      <c r="C6" s="31"/>
      <c r="D6" s="61"/>
      <c r="E6" s="62"/>
      <c r="F6" s="63"/>
      <c r="G6" s="63"/>
    </row>
    <row r="7" s="56" customFormat="1" spans="1:7">
      <c r="A7" s="60"/>
      <c r="B7" s="31"/>
      <c r="C7" s="31"/>
      <c r="D7" s="61"/>
      <c r="E7" s="62"/>
      <c r="F7" s="63"/>
      <c r="G7" s="63"/>
    </row>
    <row r="8" s="56" customFormat="1" spans="1:7">
      <c r="A8" s="60"/>
      <c r="B8" s="31"/>
      <c r="C8" s="31"/>
      <c r="D8" s="61"/>
      <c r="E8" s="62"/>
      <c r="F8" s="63"/>
      <c r="G8" s="63"/>
    </row>
    <row r="9" s="56" customFormat="1" spans="1:7">
      <c r="A9" s="60"/>
      <c r="B9" s="31"/>
      <c r="C9" s="31"/>
      <c r="D9" s="61"/>
      <c r="E9" s="62"/>
      <c r="F9" s="63"/>
      <c r="G9" s="63"/>
    </row>
    <row r="10" s="56" customFormat="1" spans="1:7">
      <c r="A10" s="60"/>
      <c r="B10" s="31"/>
      <c r="C10" s="31"/>
      <c r="D10" s="61"/>
      <c r="E10" s="62"/>
      <c r="F10" s="63"/>
      <c r="G10" s="63"/>
    </row>
    <row r="11" s="56" customFormat="1" spans="1:7">
      <c r="A11" s="60"/>
      <c r="B11" s="31"/>
      <c r="C11" s="31"/>
      <c r="D11" s="61"/>
      <c r="E11" s="62"/>
      <c r="F11" s="63"/>
      <c r="G11" s="63"/>
    </row>
    <row r="12" s="56" customFormat="1" spans="1:7">
      <c r="A12" s="60"/>
      <c r="B12" s="31"/>
      <c r="C12" s="31"/>
      <c r="D12" s="61"/>
      <c r="E12" s="62"/>
      <c r="F12" s="63"/>
      <c r="G12" s="63"/>
    </row>
    <row r="13" s="56" customFormat="1" spans="1:7">
      <c r="A13" s="60"/>
      <c r="B13" s="31"/>
      <c r="C13" s="31"/>
      <c r="D13" s="61"/>
      <c r="E13" s="62"/>
      <c r="F13" s="63"/>
      <c r="G13" s="63"/>
    </row>
    <row r="14" s="56" customFormat="1" spans="1:7">
      <c r="A14" s="60"/>
      <c r="B14" s="31"/>
      <c r="C14" s="31"/>
      <c r="D14" s="61"/>
      <c r="E14" s="62"/>
      <c r="F14" s="63"/>
      <c r="G14" s="63"/>
    </row>
    <row r="15" s="56" customFormat="1" spans="1:7">
      <c r="A15" s="60"/>
      <c r="B15" s="31"/>
      <c r="C15" s="31"/>
      <c r="D15" s="61"/>
      <c r="E15" s="62"/>
      <c r="F15" s="63"/>
      <c r="G15" s="63"/>
    </row>
    <row r="16" s="56" customFormat="1" spans="1:7">
      <c r="A16" s="60"/>
      <c r="B16" s="31"/>
      <c r="C16" s="31"/>
      <c r="D16" s="61"/>
      <c r="E16" s="62"/>
      <c r="F16" s="63"/>
      <c r="G16" s="63"/>
    </row>
    <row r="17" s="56" customFormat="1" spans="1:7">
      <c r="A17" s="60"/>
      <c r="B17" s="31"/>
      <c r="C17" s="31"/>
      <c r="D17" s="61"/>
      <c r="E17" s="62"/>
      <c r="F17" s="63"/>
      <c r="G17" s="63"/>
    </row>
    <row r="18" s="56" customFormat="1" spans="1:7">
      <c r="A18" s="31"/>
      <c r="B18" s="63" t="s">
        <v>239</v>
      </c>
      <c r="C18" s="31"/>
      <c r="D18" s="31"/>
      <c r="E18" s="31"/>
      <c r="F18" s="31"/>
      <c r="G18" s="63"/>
    </row>
    <row r="19" spans="1:8">
      <c r="A19" s="64" t="str">
        <f>预收账款!A24</f>
        <v>被评估单位填表人：</v>
      </c>
      <c r="B19" s="64"/>
      <c r="C19" s="64"/>
      <c r="D19" s="64"/>
      <c r="E19" s="64"/>
      <c r="F19" s="64"/>
      <c r="G19" s="64"/>
      <c r="H19" s="56"/>
    </row>
    <row r="20" spans="1:8">
      <c r="A20" s="64" t="str">
        <f>预收账款!A25</f>
        <v>填表日期：2023年9月1日</v>
      </c>
      <c r="H20" s="56"/>
    </row>
    <row r="21" spans="8:8">
      <c r="H21" s="56"/>
    </row>
    <row r="22" spans="8:8">
      <c r="H22" s="56"/>
    </row>
    <row r="23" spans="8:8">
      <c r="H23" s="56"/>
    </row>
    <row r="24" spans="8:8">
      <c r="H24" s="56"/>
    </row>
    <row r="25" spans="8:8">
      <c r="H25" s="56"/>
    </row>
  </sheetData>
  <mergeCells count="2">
    <mergeCell ref="A1:G1"/>
    <mergeCell ref="A2:G2"/>
  </mergeCells>
  <printOptions horizontalCentered="1"/>
  <pageMargins left="0.62992125984252" right="0.62992125984252" top="0.708661417322835" bottom="0.590551181102362" header="1.02362204724409" footer="0.511811023622047"/>
  <pageSetup paperSize="9" fitToHeight="0" orientation="landscape" horizontalDpi="1200" verticalDpi="1200"/>
  <headerFooter scaleWithDoc="0">
    <oddFooter>&amp;C&amp;"宋体,常规"&amp;10第 &amp;P 页，共 &amp;N 页&amp;R&amp;"宋体,常规"&amp;10评估机构：中环松德（北京）资产评估有限公司</oddFooter>
  </headerFooter>
</worksheet>
</file>

<file path=xl/worksheets/sheet7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8"/>
  <sheetViews>
    <sheetView view="pageBreakPreview" zoomScaleNormal="100" workbookViewId="0">
      <selection activeCell="L45" sqref="L45"/>
    </sheetView>
  </sheetViews>
  <sheetFormatPr defaultColWidth="9" defaultRowHeight="15.75" customHeight="1"/>
  <cols>
    <col min="1" max="1" width="6.375" style="4" customWidth="1"/>
    <col min="2" max="2" width="28.5" style="4" customWidth="1"/>
    <col min="3" max="5" width="20.5" style="4" customWidth="1"/>
    <col min="6" max="6" width="26.125" style="4" customWidth="1"/>
    <col min="7" max="16384" width="9" style="4"/>
  </cols>
  <sheetData>
    <row r="1" s="1" customFormat="1" ht="30" customHeight="1" spans="1:6">
      <c r="A1" s="5" t="s">
        <v>725</v>
      </c>
      <c r="B1" s="5"/>
      <c r="C1" s="5"/>
      <c r="D1" s="5"/>
      <c r="E1" s="5"/>
      <c r="F1" s="5"/>
    </row>
    <row r="2" s="2" customFormat="1" ht="14.1" customHeight="1" spans="1:6">
      <c r="A2" s="6" t="str">
        <f>CONCATENATE(封面!B5,封面!D5,封面!E5,封面!F5,封面!G5,封面!H5,封面!I5)</f>
        <v>评估基准日：2023年7月31日</v>
      </c>
      <c r="B2" s="6"/>
      <c r="C2" s="6"/>
      <c r="D2" s="6"/>
      <c r="E2" s="6"/>
      <c r="F2" s="6"/>
    </row>
    <row r="3" s="2" customFormat="1" customHeight="1" spans="1:6">
      <c r="A3" s="8" t="str">
        <f>封面!B4&amp;封面!D4</f>
        <v>被评估单位：北京北一中型数控机床有限责任公司</v>
      </c>
      <c r="F3" s="9" t="s">
        <v>19</v>
      </c>
    </row>
    <row r="4" s="3" customFormat="1" customHeight="1" spans="1:6">
      <c r="A4" s="10" t="s">
        <v>21</v>
      </c>
      <c r="B4" s="10" t="s">
        <v>313</v>
      </c>
      <c r="C4" s="10" t="s">
        <v>226</v>
      </c>
      <c r="D4" s="10" t="s">
        <v>109</v>
      </c>
      <c r="E4" s="10" t="s">
        <v>110</v>
      </c>
      <c r="F4" s="10" t="s">
        <v>24</v>
      </c>
    </row>
    <row r="5" s="2" customFormat="1" customHeight="1" spans="1:6">
      <c r="A5" s="10">
        <v>1</v>
      </c>
      <c r="B5" s="11" t="s">
        <v>726</v>
      </c>
      <c r="C5" s="12"/>
      <c r="D5" s="13"/>
      <c r="E5" s="13"/>
      <c r="F5" s="14"/>
    </row>
    <row r="6" s="2" customFormat="1" customHeight="1" spans="1:6">
      <c r="A6" s="10">
        <v>2</v>
      </c>
      <c r="B6" s="11" t="s">
        <v>727</v>
      </c>
      <c r="C6" s="12"/>
      <c r="D6" s="13"/>
      <c r="E6" s="13"/>
      <c r="F6" s="14"/>
    </row>
    <row r="7" s="2" customFormat="1" customHeight="1" spans="1:6">
      <c r="A7" s="10">
        <v>3</v>
      </c>
      <c r="B7" s="11" t="s">
        <v>728</v>
      </c>
      <c r="C7" s="12"/>
      <c r="D7" s="13"/>
      <c r="E7" s="13"/>
      <c r="F7" s="14"/>
    </row>
    <row r="8" s="2" customFormat="1" customHeight="1" spans="1:6">
      <c r="A8" s="10">
        <v>4</v>
      </c>
      <c r="B8" s="11" t="s">
        <v>729</v>
      </c>
      <c r="C8" s="12"/>
      <c r="D8" s="13"/>
      <c r="E8" s="13"/>
      <c r="F8" s="14"/>
    </row>
    <row r="9" s="2" customFormat="1" customHeight="1" spans="1:6">
      <c r="A9" s="10">
        <v>5</v>
      </c>
      <c r="B9" s="11" t="s">
        <v>730</v>
      </c>
      <c r="C9" s="12"/>
      <c r="D9" s="13"/>
      <c r="E9" s="13"/>
      <c r="F9" s="14"/>
    </row>
    <row r="10" s="2" customFormat="1" customHeight="1" spans="1:6">
      <c r="A10" s="10">
        <v>6</v>
      </c>
      <c r="B10" s="11" t="s">
        <v>731</v>
      </c>
      <c r="C10" s="12"/>
      <c r="D10" s="13"/>
      <c r="E10" s="13"/>
      <c r="F10" s="14"/>
    </row>
    <row r="11" s="2" customFormat="1" customHeight="1" spans="1:6">
      <c r="A11" s="10">
        <v>7</v>
      </c>
      <c r="B11" s="11" t="s">
        <v>732</v>
      </c>
      <c r="C11" s="12"/>
      <c r="D11" s="13"/>
      <c r="E11" s="13"/>
      <c r="F11" s="14"/>
    </row>
    <row r="12" s="2" customFormat="1" customHeight="1" spans="1:6">
      <c r="A12" s="10">
        <v>8</v>
      </c>
      <c r="B12" s="11" t="s">
        <v>733</v>
      </c>
      <c r="C12" s="12"/>
      <c r="D12" s="13"/>
      <c r="E12" s="13"/>
      <c r="F12" s="14"/>
    </row>
    <row r="13" s="2" customFormat="1" customHeight="1" spans="1:6">
      <c r="A13" s="10">
        <v>9</v>
      </c>
      <c r="B13" s="11" t="s">
        <v>734</v>
      </c>
      <c r="C13" s="12"/>
      <c r="D13" s="13"/>
      <c r="E13" s="13"/>
      <c r="F13" s="14"/>
    </row>
    <row r="14" s="2" customFormat="1" customHeight="1" spans="1:6">
      <c r="A14" s="10">
        <v>10</v>
      </c>
      <c r="B14" s="11" t="s">
        <v>735</v>
      </c>
      <c r="C14" s="12"/>
      <c r="D14" s="13"/>
      <c r="E14" s="13"/>
      <c r="F14" s="14"/>
    </row>
    <row r="15" s="2" customFormat="1" customHeight="1" spans="1:6">
      <c r="A15" s="10">
        <v>11</v>
      </c>
      <c r="B15" s="11" t="s">
        <v>736</v>
      </c>
      <c r="C15" s="12"/>
      <c r="D15" s="13"/>
      <c r="E15" s="13"/>
      <c r="F15" s="14"/>
    </row>
    <row r="16" s="2" customFormat="1" customHeight="1" spans="1:6">
      <c r="A16" s="10">
        <v>12</v>
      </c>
      <c r="B16" s="11" t="s">
        <v>737</v>
      </c>
      <c r="C16" s="12"/>
      <c r="D16" s="13"/>
      <c r="E16" s="13"/>
      <c r="F16" s="14"/>
    </row>
    <row r="17" s="2" customFormat="1" customHeight="1" spans="1:9">
      <c r="A17" s="10">
        <v>13</v>
      </c>
      <c r="B17" s="11" t="s">
        <v>738</v>
      </c>
      <c r="C17" s="12"/>
      <c r="D17" s="13"/>
      <c r="E17" s="13"/>
      <c r="F17" s="14"/>
      <c r="I17" s="14"/>
    </row>
    <row r="18" s="2" customFormat="1" customHeight="1" spans="1:6">
      <c r="A18" s="10">
        <v>14</v>
      </c>
      <c r="B18" s="11" t="s">
        <v>739</v>
      </c>
      <c r="C18" s="12"/>
      <c r="D18" s="13"/>
      <c r="E18" s="13"/>
      <c r="F18" s="14"/>
    </row>
    <row r="19" s="2" customFormat="1" customHeight="1" spans="1:6">
      <c r="A19" s="10">
        <v>15</v>
      </c>
      <c r="B19" s="11" t="s">
        <v>740</v>
      </c>
      <c r="C19" s="12"/>
      <c r="D19" s="13"/>
      <c r="E19" s="13"/>
      <c r="F19" s="14"/>
    </row>
    <row r="20" s="2" customFormat="1" customHeight="1" spans="1:6">
      <c r="A20" s="10"/>
      <c r="B20" s="11"/>
      <c r="C20" s="12"/>
      <c r="D20" s="13"/>
      <c r="E20" s="13"/>
      <c r="F20" s="14"/>
    </row>
    <row r="21" s="2" customFormat="1" customHeight="1" spans="1:6">
      <c r="A21" s="10"/>
      <c r="B21" s="11"/>
      <c r="C21" s="12"/>
      <c r="D21" s="13"/>
      <c r="E21" s="15"/>
      <c r="F21" s="14"/>
    </row>
    <row r="22" s="2" customFormat="1" customHeight="1" spans="1:6">
      <c r="A22" s="10"/>
      <c r="B22" s="11"/>
      <c r="C22" s="12"/>
      <c r="D22" s="13"/>
      <c r="E22" s="13"/>
      <c r="F22" s="14"/>
    </row>
    <row r="23" s="2" customFormat="1" customHeight="1" spans="1:6">
      <c r="A23" s="10"/>
      <c r="B23" s="11"/>
      <c r="C23" s="12"/>
      <c r="D23" s="13"/>
      <c r="E23" s="13"/>
      <c r="F23" s="14"/>
    </row>
    <row r="24" s="2" customFormat="1" customHeight="1" spans="1:6">
      <c r="A24" s="10"/>
      <c r="B24" s="11"/>
      <c r="C24" s="12"/>
      <c r="D24" s="13"/>
      <c r="E24" s="13"/>
      <c r="F24" s="14"/>
    </row>
    <row r="25" s="2" customFormat="1" customHeight="1" spans="1:6">
      <c r="A25" s="10"/>
      <c r="B25" s="11"/>
      <c r="C25" s="12"/>
      <c r="D25" s="13"/>
      <c r="E25" s="13"/>
      <c r="F25" s="14"/>
    </row>
    <row r="26" s="2" customFormat="1" customHeight="1" spans="1:6">
      <c r="A26" s="16" t="s">
        <v>741</v>
      </c>
      <c r="B26" s="17"/>
      <c r="C26" s="12"/>
      <c r="D26" s="13">
        <f>SUM(D5:D25)</f>
        <v>0</v>
      </c>
      <c r="E26" s="13">
        <f>SUM(E5:E25)</f>
        <v>0</v>
      </c>
      <c r="F26" s="14"/>
    </row>
    <row r="27" s="2" customFormat="1" customHeight="1" spans="1:4">
      <c r="A27" s="19" t="str">
        <f>预收账款!A24</f>
        <v>被评估单位填表人：</v>
      </c>
      <c r="D27" s="8"/>
    </row>
    <row r="28" s="2" customFormat="1" customHeight="1" spans="1:1">
      <c r="A28" s="19" t="str">
        <f>CONCATENATE(封面!B6,封面!D6,封面!E6,封面!F6,封面!G6,封面!H6,封面!I6)</f>
        <v>填表日期：2023年9月1日</v>
      </c>
    </row>
  </sheetData>
  <mergeCells count="3">
    <mergeCell ref="A1:F1"/>
    <mergeCell ref="A2:F2"/>
    <mergeCell ref="A26:B26"/>
  </mergeCells>
  <printOptions horizontalCentered="1"/>
  <pageMargins left="0.62992125984252" right="0.62992125984252" top="0.708661417322835" bottom="0.590551181102362" header="1.02362204724409" footer="0.511811023622047"/>
  <pageSetup paperSize="9" fitToHeight="0" orientation="landscape" horizontalDpi="300" verticalDpi="300"/>
  <headerFooter scaleWithDoc="0">
    <oddFooter>&amp;C&amp;"宋体,常规"&amp;10第 &amp;P 页，共 &amp;N 页&amp;R&amp;"宋体,常规"&amp;10评估机构：中环松德（北京）资产评估有限公司</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33"/>
  <sheetViews>
    <sheetView view="pageBreakPreview" zoomScaleNormal="100" workbookViewId="0">
      <selection activeCell="L45" sqref="L45"/>
    </sheetView>
  </sheetViews>
  <sheetFormatPr defaultColWidth="9" defaultRowHeight="15.75" customHeight="1"/>
  <cols>
    <col min="1" max="1" width="5.375" style="4" customWidth="1"/>
    <col min="2" max="2" width="16.5" style="4" customWidth="1"/>
    <col min="3" max="3" width="14.875" style="4" customWidth="1"/>
    <col min="4" max="4" width="6.5" style="4" customWidth="1"/>
    <col min="5" max="5" width="13" style="4" customWidth="1"/>
    <col min="6" max="6" width="13.625" style="4" customWidth="1"/>
    <col min="7" max="8" width="17.125" style="4" customWidth="1"/>
    <col min="9" max="9" width="9.625" style="4" customWidth="1"/>
    <col min="10" max="10" width="22.875" style="4" customWidth="1"/>
    <col min="11" max="16384" width="9" style="4"/>
  </cols>
  <sheetData>
    <row r="1" s="1" customFormat="1" ht="24.95" customHeight="1" spans="1:10">
      <c r="A1" s="5" t="s">
        <v>185</v>
      </c>
      <c r="B1" s="5"/>
      <c r="C1" s="5"/>
      <c r="D1" s="5"/>
      <c r="E1" s="5"/>
      <c r="F1" s="5"/>
      <c r="G1" s="5"/>
      <c r="H1" s="5"/>
      <c r="I1" s="5"/>
      <c r="J1" s="5"/>
    </row>
    <row r="2" s="2" customFormat="1" ht="20.1" customHeight="1" spans="1:10">
      <c r="A2" s="6" t="str">
        <f>CONCATENATE(封面!B5,封面!D5,封面!E5,封面!F5,封面!G5,封面!H5,封面!I5)</f>
        <v>评估基准日：2023年7月31日</v>
      </c>
      <c r="B2" s="6"/>
      <c r="C2" s="6"/>
      <c r="D2" s="6"/>
      <c r="E2" s="6"/>
      <c r="F2" s="6"/>
      <c r="G2" s="7"/>
      <c r="H2" s="7"/>
      <c r="I2" s="7"/>
      <c r="J2" s="7"/>
    </row>
    <row r="3" s="2" customFormat="1" ht="20.1" customHeight="1" spans="1:10">
      <c r="A3" s="8" t="str">
        <f>封面!B4&amp;封面!D4</f>
        <v>被评估单位：北京北一中型数控机床有限责任公司</v>
      </c>
      <c r="J3" s="9" t="s">
        <v>19</v>
      </c>
    </row>
    <row r="4" s="3" customFormat="1" ht="20.1" customHeight="1" spans="1:22">
      <c r="A4" s="10" t="s">
        <v>21</v>
      </c>
      <c r="B4" s="10" t="s">
        <v>186</v>
      </c>
      <c r="C4" s="10" t="s">
        <v>187</v>
      </c>
      <c r="D4" s="10" t="s">
        <v>178</v>
      </c>
      <c r="E4" s="10" t="s">
        <v>179</v>
      </c>
      <c r="F4" s="10" t="s">
        <v>180</v>
      </c>
      <c r="G4" s="10" t="s">
        <v>109</v>
      </c>
      <c r="H4" s="10" t="s">
        <v>110</v>
      </c>
      <c r="I4" s="10" t="s">
        <v>147</v>
      </c>
      <c r="J4" s="10" t="s">
        <v>24</v>
      </c>
      <c r="K4" s="2"/>
      <c r="L4" s="2"/>
      <c r="M4" s="2"/>
      <c r="N4" s="2"/>
      <c r="O4" s="2"/>
      <c r="P4" s="2"/>
      <c r="Q4" s="2"/>
      <c r="R4" s="2"/>
      <c r="S4" s="2"/>
      <c r="T4" s="2"/>
      <c r="U4" s="2"/>
      <c r="V4" s="2"/>
    </row>
    <row r="5" s="14" customFormat="1" ht="20.1" customHeight="1" spans="1:22">
      <c r="A5" s="10"/>
      <c r="B5" s="11"/>
      <c r="C5" s="11"/>
      <c r="D5" s="10"/>
      <c r="E5" s="13"/>
      <c r="F5" s="78"/>
      <c r="G5" s="13"/>
      <c r="H5" s="13"/>
      <c r="I5" s="13" t="str">
        <f>IF(G5=0,"",(H5-G5)/G5*100)</f>
        <v/>
      </c>
      <c r="K5" s="2"/>
      <c r="L5" s="2"/>
      <c r="M5" s="2"/>
      <c r="N5" s="2"/>
      <c r="O5" s="2"/>
      <c r="P5" s="2"/>
      <c r="Q5" s="2"/>
      <c r="R5" s="2"/>
      <c r="S5" s="2"/>
      <c r="T5" s="2"/>
      <c r="U5" s="2"/>
      <c r="V5" s="2"/>
    </row>
    <row r="6" s="14" customFormat="1" ht="20.1" customHeight="1" spans="1:22">
      <c r="A6" s="10"/>
      <c r="B6" s="11"/>
      <c r="C6" s="11"/>
      <c r="D6" s="10"/>
      <c r="E6" s="13"/>
      <c r="F6" s="78"/>
      <c r="G6" s="13"/>
      <c r="H6" s="13"/>
      <c r="I6" s="13" t="str">
        <f t="shared" ref="I6:I17" si="0">IF(G6=0,"",(H6-G6)/G6*100)</f>
        <v/>
      </c>
      <c r="K6" s="2"/>
      <c r="L6" s="2"/>
      <c r="M6" s="2"/>
      <c r="N6" s="2"/>
      <c r="O6" s="2"/>
      <c r="P6" s="2"/>
      <c r="Q6" s="2"/>
      <c r="R6" s="2"/>
      <c r="S6" s="2"/>
      <c r="T6" s="2"/>
      <c r="U6" s="2"/>
      <c r="V6" s="2"/>
    </row>
    <row r="7" s="14" customFormat="1" ht="20.1" customHeight="1" spans="1:22">
      <c r="A7" s="10"/>
      <c r="B7" s="11"/>
      <c r="C7" s="11"/>
      <c r="D7" s="10"/>
      <c r="E7" s="13"/>
      <c r="F7" s="78"/>
      <c r="G7" s="13"/>
      <c r="H7" s="13"/>
      <c r="I7" s="13" t="str">
        <f t="shared" si="0"/>
        <v/>
      </c>
      <c r="K7" s="2"/>
      <c r="L7" s="2"/>
      <c r="M7" s="2"/>
      <c r="N7" s="2"/>
      <c r="O7" s="2"/>
      <c r="P7" s="2"/>
      <c r="Q7" s="2"/>
      <c r="R7" s="2"/>
      <c r="S7" s="2"/>
      <c r="T7" s="2"/>
      <c r="U7" s="2"/>
      <c r="V7" s="2"/>
    </row>
    <row r="8" s="14" customFormat="1" ht="20.1" customHeight="1" spans="1:22">
      <c r="A8" s="10"/>
      <c r="B8" s="11"/>
      <c r="C8" s="11"/>
      <c r="D8" s="10"/>
      <c r="E8" s="13"/>
      <c r="F8" s="78"/>
      <c r="G8" s="13"/>
      <c r="H8" s="13"/>
      <c r="I8" s="13" t="str">
        <f t="shared" si="0"/>
        <v/>
      </c>
      <c r="K8" s="2"/>
      <c r="L8" s="2"/>
      <c r="M8" s="2"/>
      <c r="N8" s="2"/>
      <c r="O8" s="2"/>
      <c r="P8" s="2"/>
      <c r="Q8" s="2"/>
      <c r="R8" s="2"/>
      <c r="S8" s="2"/>
      <c r="T8" s="2"/>
      <c r="U8" s="2"/>
      <c r="V8" s="2"/>
    </row>
    <row r="9" s="14" customFormat="1" ht="20.1" customHeight="1" spans="1:22">
      <c r="A9" s="10"/>
      <c r="B9" s="11"/>
      <c r="C9" s="11"/>
      <c r="D9" s="10"/>
      <c r="E9" s="13"/>
      <c r="F9" s="78"/>
      <c r="G9" s="13"/>
      <c r="H9" s="13"/>
      <c r="I9" s="13" t="str">
        <f t="shared" si="0"/>
        <v/>
      </c>
      <c r="K9" s="2"/>
      <c r="L9" s="2"/>
      <c r="M9" s="2"/>
      <c r="N9" s="2"/>
      <c r="O9" s="2"/>
      <c r="P9" s="2"/>
      <c r="Q9" s="2"/>
      <c r="R9" s="2"/>
      <c r="S9" s="2"/>
      <c r="T9" s="2"/>
      <c r="U9" s="2"/>
      <c r="V9" s="2"/>
    </row>
    <row r="10" s="2" customFormat="1" ht="20.1" customHeight="1" spans="1:10">
      <c r="A10" s="10"/>
      <c r="B10" s="11"/>
      <c r="C10" s="11"/>
      <c r="D10" s="10"/>
      <c r="E10" s="13"/>
      <c r="F10" s="78"/>
      <c r="G10" s="13"/>
      <c r="H10" s="13"/>
      <c r="I10" s="13" t="str">
        <f t="shared" si="0"/>
        <v/>
      </c>
      <c r="J10" s="14"/>
    </row>
    <row r="11" s="2" customFormat="1" ht="20.1" customHeight="1" spans="1:10">
      <c r="A11" s="10"/>
      <c r="B11" s="11"/>
      <c r="C11" s="11"/>
      <c r="D11" s="10"/>
      <c r="E11" s="13"/>
      <c r="F11" s="78"/>
      <c r="G11" s="13"/>
      <c r="H11" s="13"/>
      <c r="I11" s="13" t="str">
        <f t="shared" si="0"/>
        <v/>
      </c>
      <c r="J11" s="14"/>
    </row>
    <row r="12" s="2" customFormat="1" ht="20.1" customHeight="1" spans="1:10">
      <c r="A12" s="10"/>
      <c r="B12" s="11"/>
      <c r="C12" s="11"/>
      <c r="D12" s="10"/>
      <c r="E12" s="13"/>
      <c r="F12" s="78"/>
      <c r="G12" s="13"/>
      <c r="H12" s="13"/>
      <c r="I12" s="13" t="str">
        <f t="shared" si="0"/>
        <v/>
      </c>
      <c r="J12" s="14"/>
    </row>
    <row r="13" s="2" customFormat="1" ht="20.1" customHeight="1" spans="1:10">
      <c r="A13" s="10"/>
      <c r="B13" s="11"/>
      <c r="C13" s="11"/>
      <c r="D13" s="10"/>
      <c r="E13" s="13"/>
      <c r="F13" s="78"/>
      <c r="G13" s="13"/>
      <c r="H13" s="13"/>
      <c r="I13" s="13" t="str">
        <f t="shared" ref="I13:I14" si="1">IF(G13=0,"",(H13-G13)/G13*100)</f>
        <v/>
      </c>
      <c r="J13" s="14"/>
    </row>
    <row r="14" s="2" customFormat="1" ht="20.1" customHeight="1" spans="1:10">
      <c r="A14" s="10"/>
      <c r="B14" s="11"/>
      <c r="C14" s="11"/>
      <c r="D14" s="10"/>
      <c r="E14" s="13"/>
      <c r="F14" s="78"/>
      <c r="G14" s="13"/>
      <c r="H14" s="13"/>
      <c r="I14" s="13" t="str">
        <f t="shared" si="1"/>
        <v/>
      </c>
      <c r="J14" s="14"/>
    </row>
    <row r="15" s="2" customFormat="1" ht="20.1" customHeight="1" spans="1:10">
      <c r="A15" s="10"/>
      <c r="B15" s="11"/>
      <c r="C15" s="11"/>
      <c r="D15" s="10"/>
      <c r="E15" s="13"/>
      <c r="F15" s="78"/>
      <c r="G15" s="13"/>
      <c r="H15" s="13"/>
      <c r="I15" s="13" t="str">
        <f t="shared" si="0"/>
        <v/>
      </c>
      <c r="J15" s="14"/>
    </row>
    <row r="16" s="2" customFormat="1" ht="20.1" customHeight="1" spans="1:10">
      <c r="A16" s="10"/>
      <c r="B16" s="11"/>
      <c r="C16" s="11"/>
      <c r="D16" s="10"/>
      <c r="E16" s="13"/>
      <c r="F16" s="78"/>
      <c r="G16" s="13"/>
      <c r="H16" s="13"/>
      <c r="I16" s="77" t="str">
        <f t="shared" si="0"/>
        <v/>
      </c>
      <c r="J16" s="14"/>
    </row>
    <row r="17" s="2" customFormat="1" ht="20.1" customHeight="1" spans="1:10">
      <c r="A17" s="10"/>
      <c r="B17" s="11"/>
      <c r="C17" s="11"/>
      <c r="D17" s="10"/>
      <c r="E17" s="13"/>
      <c r="F17" s="78"/>
      <c r="G17" s="13"/>
      <c r="H17" s="15"/>
      <c r="I17" s="13" t="str">
        <f t="shared" si="0"/>
        <v/>
      </c>
      <c r="J17" s="267"/>
    </row>
    <row r="18" s="2" customFormat="1" ht="20.1" customHeight="1" spans="1:10">
      <c r="A18" s="10"/>
      <c r="B18" s="11"/>
      <c r="C18" s="11"/>
      <c r="D18" s="10"/>
      <c r="E18" s="13"/>
      <c r="F18" s="78"/>
      <c r="G18" s="13"/>
      <c r="H18" s="13"/>
      <c r="I18" s="52"/>
      <c r="J18" s="14"/>
    </row>
    <row r="19" s="2" customFormat="1" ht="20.1" customHeight="1" spans="1:10">
      <c r="A19" s="10"/>
      <c r="B19" s="11"/>
      <c r="C19" s="11"/>
      <c r="D19" s="10"/>
      <c r="E19" s="13"/>
      <c r="F19" s="78"/>
      <c r="G19" s="13"/>
      <c r="H19" s="13"/>
      <c r="I19" s="13" t="str">
        <f t="shared" ref="I19:I23" si="2">IF(G19=0,"",(H19-G19)/G19*100)</f>
        <v/>
      </c>
      <c r="J19" s="14"/>
    </row>
    <row r="20" s="2" customFormat="1" ht="20.1" customHeight="1" spans="1:10">
      <c r="A20" s="10"/>
      <c r="B20" s="11"/>
      <c r="C20" s="11"/>
      <c r="D20" s="10"/>
      <c r="E20" s="13"/>
      <c r="F20" s="78"/>
      <c r="G20" s="13"/>
      <c r="H20" s="13"/>
      <c r="I20" s="13" t="str">
        <f t="shared" si="2"/>
        <v/>
      </c>
      <c r="J20" s="14"/>
    </row>
    <row r="21" s="2" customFormat="1" ht="20.1" customHeight="1" spans="1:10">
      <c r="A21" s="10"/>
      <c r="B21" s="11"/>
      <c r="C21" s="11"/>
      <c r="D21" s="10"/>
      <c r="E21" s="15"/>
      <c r="F21" s="78"/>
      <c r="G21" s="13"/>
      <c r="H21" s="13"/>
      <c r="I21" s="13" t="str">
        <f t="shared" si="2"/>
        <v/>
      </c>
      <c r="J21" s="14"/>
    </row>
    <row r="22" s="2" customFormat="1" ht="20.1" customHeight="1" spans="1:10">
      <c r="A22" s="10"/>
      <c r="B22" s="11"/>
      <c r="C22" s="11"/>
      <c r="D22" s="10"/>
      <c r="E22" s="13"/>
      <c r="F22" s="78"/>
      <c r="G22" s="13"/>
      <c r="H22" s="13"/>
      <c r="I22" s="13" t="str">
        <f t="shared" si="2"/>
        <v/>
      </c>
      <c r="J22" s="14"/>
    </row>
    <row r="23" s="2" customFormat="1" ht="20.1" customHeight="1" spans="1:10">
      <c r="A23" s="10" t="s">
        <v>181</v>
      </c>
      <c r="B23" s="10"/>
      <c r="C23" s="14"/>
      <c r="D23" s="14"/>
      <c r="E23" s="13"/>
      <c r="F23" s="14"/>
      <c r="G23" s="13">
        <f>SUM(G5:G22)</f>
        <v>0</v>
      </c>
      <c r="H23" s="13">
        <f>SUM(H5:H22)</f>
        <v>0</v>
      </c>
      <c r="I23" s="13" t="str">
        <f t="shared" si="2"/>
        <v/>
      </c>
      <c r="J23" s="14"/>
    </row>
    <row r="24" s="2" customFormat="1" ht="20.1" customHeight="1" spans="1:7">
      <c r="A24" s="19" t="str">
        <f>银行存款!A23</f>
        <v>被评估单位填表人：</v>
      </c>
      <c r="G24" s="8"/>
    </row>
    <row r="25" s="2" customFormat="1" ht="20.1" customHeight="1" spans="1:1">
      <c r="A25" s="19" t="str">
        <f>CONCATENATE(封面!B6,封面!D6,封面!E6,封面!F6,封面!G6,封面!H6,封面!I6)</f>
        <v>填表日期：2023年9月1日</v>
      </c>
    </row>
    <row r="26" ht="20.1" customHeight="1"/>
    <row r="27" ht="20.1" customHeight="1"/>
    <row r="28" ht="20.1" customHeight="1"/>
    <row r="29" ht="20.1" customHeight="1"/>
    <row r="30" ht="20.1" customHeight="1"/>
    <row r="31" ht="20.1" customHeight="1"/>
    <row r="32" ht="20.1" customHeight="1"/>
    <row r="33" ht="20.1" customHeight="1"/>
  </sheetData>
  <mergeCells count="3">
    <mergeCell ref="A1:J1"/>
    <mergeCell ref="A2:J2"/>
    <mergeCell ref="A23:B23"/>
  </mergeCells>
  <printOptions horizontalCentered="1"/>
  <pageMargins left="0.62992125984252" right="0.62992125984252" top="0.708661417322835" bottom="0.590551181102362" header="1.02362204724409" footer="0.511811023622047"/>
  <pageSetup paperSize="9" scale="91" fitToHeight="0" orientation="landscape" horizontalDpi="300" verticalDpi="300"/>
  <headerFooter scaleWithDoc="0">
    <oddFooter>&amp;C&amp;"宋体,常规"&amp;10第 &amp;P 页，共 &amp;N 页&amp;R&amp;"宋体,常规"&amp;10评估机构：中环松德（北京）资产评估有限公司</oddFooter>
  </headerFooter>
</worksheet>
</file>

<file path=xl/worksheets/sheet8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5"/>
  <sheetViews>
    <sheetView view="pageBreakPreview" zoomScaleNormal="100" workbookViewId="0">
      <selection activeCell="L45" sqref="L45"/>
    </sheetView>
  </sheetViews>
  <sheetFormatPr defaultColWidth="9" defaultRowHeight="15.75" customHeight="1"/>
  <cols>
    <col min="1" max="1" width="7" style="4" customWidth="1"/>
    <col min="2" max="2" width="23.125" style="4" customWidth="1"/>
    <col min="3" max="4" width="14.625" style="4" customWidth="1"/>
    <col min="5" max="6" width="16.875" style="4" customWidth="1"/>
    <col min="7" max="7" width="36.125" style="4" customWidth="1"/>
    <col min="8" max="16384" width="9" style="4"/>
  </cols>
  <sheetData>
    <row r="1" s="1" customFormat="1" ht="24.95" customHeight="1" spans="1:7">
      <c r="A1" s="5" t="s">
        <v>742</v>
      </c>
      <c r="B1" s="5"/>
      <c r="C1" s="5"/>
      <c r="D1" s="5"/>
      <c r="E1" s="5"/>
      <c r="F1" s="5"/>
      <c r="G1" s="5"/>
    </row>
    <row r="2" s="2" customFormat="1" ht="20.1" customHeight="1" spans="1:7">
      <c r="A2" s="6" t="str">
        <f>CONCATENATE(封面!B5,封面!D5,封面!E5,封面!F5,封面!G5,封面!H5,封面!I5)</f>
        <v>评估基准日：2023年7月31日</v>
      </c>
      <c r="B2" s="6"/>
      <c r="C2" s="6"/>
      <c r="D2" s="6"/>
      <c r="E2" s="6"/>
      <c r="F2" s="6"/>
      <c r="G2" s="7"/>
    </row>
    <row r="3" s="2" customFormat="1" ht="20.1" customHeight="1" spans="1:7">
      <c r="A3" s="8" t="str">
        <f>封面!B4&amp;封面!D4</f>
        <v>被评估单位：北京北一中型数控机床有限责任公司</v>
      </c>
      <c r="G3" s="9" t="s">
        <v>19</v>
      </c>
    </row>
    <row r="4" s="3" customFormat="1" ht="24.95" customHeight="1" spans="1:7">
      <c r="A4" s="10" t="s">
        <v>21</v>
      </c>
      <c r="B4" s="10" t="s">
        <v>743</v>
      </c>
      <c r="C4" s="10" t="s">
        <v>226</v>
      </c>
      <c r="D4" s="10" t="s">
        <v>744</v>
      </c>
      <c r="E4" s="10" t="s">
        <v>109</v>
      </c>
      <c r="F4" s="10" t="s">
        <v>110</v>
      </c>
      <c r="G4" s="10" t="s">
        <v>24</v>
      </c>
    </row>
    <row r="5" s="2" customFormat="1" ht="20.1" customHeight="1" spans="1:7">
      <c r="A5" s="10"/>
      <c r="B5" s="11"/>
      <c r="C5" s="12"/>
      <c r="D5" s="10"/>
      <c r="E5" s="13"/>
      <c r="F5" s="13"/>
      <c r="G5" s="14"/>
    </row>
    <row r="6" s="2" customFormat="1" ht="20.1" customHeight="1" spans="1:7">
      <c r="A6" s="10"/>
      <c r="B6" s="11"/>
      <c r="C6" s="12"/>
      <c r="D6" s="10"/>
      <c r="E6" s="13"/>
      <c r="F6" s="13"/>
      <c r="G6" s="14"/>
    </row>
    <row r="7" s="2" customFormat="1" ht="20.1" customHeight="1" spans="1:7">
      <c r="A7" s="10"/>
      <c r="B7" s="11"/>
      <c r="C7" s="12"/>
      <c r="D7" s="10"/>
      <c r="E7" s="13"/>
      <c r="F7" s="13"/>
      <c r="G7" s="14"/>
    </row>
    <row r="8" s="2" customFormat="1" ht="20.1" customHeight="1" spans="1:7">
      <c r="A8" s="10"/>
      <c r="B8" s="11"/>
      <c r="C8" s="12"/>
      <c r="D8" s="10"/>
      <c r="E8" s="13"/>
      <c r="F8" s="13"/>
      <c r="G8" s="14"/>
    </row>
    <row r="9" s="2" customFormat="1" ht="20.1" customHeight="1" spans="1:7">
      <c r="A9" s="10"/>
      <c r="B9" s="11"/>
      <c r="C9" s="12"/>
      <c r="D9" s="10"/>
      <c r="E9" s="13"/>
      <c r="F9" s="13"/>
      <c r="G9" s="14"/>
    </row>
    <row r="10" s="2" customFormat="1" ht="20.1" customHeight="1" spans="1:7">
      <c r="A10" s="10"/>
      <c r="B10" s="11"/>
      <c r="C10" s="12"/>
      <c r="D10" s="10"/>
      <c r="E10" s="13"/>
      <c r="F10" s="13"/>
      <c r="G10" s="14"/>
    </row>
    <row r="11" s="2" customFormat="1" ht="20.1" customHeight="1" spans="1:7">
      <c r="A11" s="10"/>
      <c r="B11" s="11"/>
      <c r="C11" s="12"/>
      <c r="D11" s="10"/>
      <c r="E11" s="13"/>
      <c r="F11" s="13"/>
      <c r="G11" s="14"/>
    </row>
    <row r="12" s="2" customFormat="1" ht="20.1" customHeight="1" spans="1:7">
      <c r="A12" s="10"/>
      <c r="B12" s="11"/>
      <c r="C12" s="12"/>
      <c r="D12" s="10"/>
      <c r="E12" s="13"/>
      <c r="F12" s="13"/>
      <c r="G12" s="14"/>
    </row>
    <row r="13" s="2" customFormat="1" ht="20.1" customHeight="1" spans="1:7">
      <c r="A13" s="10"/>
      <c r="B13" s="11"/>
      <c r="C13" s="12"/>
      <c r="D13" s="10"/>
      <c r="E13" s="13"/>
      <c r="F13" s="13"/>
      <c r="G13" s="14"/>
    </row>
    <row r="14" s="2" customFormat="1" ht="20.1" customHeight="1" spans="1:7">
      <c r="A14" s="10"/>
      <c r="B14" s="11"/>
      <c r="C14" s="12"/>
      <c r="D14" s="10"/>
      <c r="E14" s="13"/>
      <c r="F14" s="13"/>
      <c r="G14" s="14"/>
    </row>
    <row r="15" s="2" customFormat="1" ht="20.1" customHeight="1" spans="1:7">
      <c r="A15" s="10"/>
      <c r="B15" s="11"/>
      <c r="C15" s="12"/>
      <c r="D15" s="10"/>
      <c r="E15" s="13"/>
      <c r="F15" s="13"/>
      <c r="G15" s="14"/>
    </row>
    <row r="16" s="2" customFormat="1" ht="20.1" customHeight="1" spans="1:7">
      <c r="A16" s="10"/>
      <c r="B16" s="11"/>
      <c r="C16" s="12"/>
      <c r="D16" s="10"/>
      <c r="E16" s="13"/>
      <c r="F16" s="13"/>
      <c r="G16" s="14"/>
    </row>
    <row r="17" s="2" customFormat="1" ht="20.1" customHeight="1" spans="1:9">
      <c r="A17" s="10"/>
      <c r="B17" s="11"/>
      <c r="C17" s="12"/>
      <c r="D17" s="10"/>
      <c r="E17" s="13"/>
      <c r="F17" s="13"/>
      <c r="G17" s="14"/>
      <c r="I17" s="14"/>
    </row>
    <row r="18" s="2" customFormat="1" ht="20.1" customHeight="1" spans="1:7">
      <c r="A18" s="10"/>
      <c r="B18" s="11"/>
      <c r="C18" s="12"/>
      <c r="D18" s="10"/>
      <c r="E18" s="13"/>
      <c r="F18" s="13"/>
      <c r="G18" s="14"/>
    </row>
    <row r="19" s="2" customFormat="1" ht="20.1" customHeight="1" spans="1:7">
      <c r="A19" s="10"/>
      <c r="B19" s="11"/>
      <c r="C19" s="12"/>
      <c r="D19" s="10"/>
      <c r="E19" s="13"/>
      <c r="F19" s="13"/>
      <c r="G19" s="14"/>
    </row>
    <row r="20" s="2" customFormat="1" ht="20.1" customHeight="1" spans="1:7">
      <c r="A20" s="10"/>
      <c r="B20" s="11"/>
      <c r="C20" s="12"/>
      <c r="D20" s="10"/>
      <c r="E20" s="13"/>
      <c r="F20" s="13"/>
      <c r="G20" s="14"/>
    </row>
    <row r="21" s="2" customFormat="1" ht="20.1" customHeight="1" spans="1:7">
      <c r="A21" s="10"/>
      <c r="B21" s="11"/>
      <c r="C21" s="12"/>
      <c r="D21" s="10"/>
      <c r="E21" s="15"/>
      <c r="F21" s="13"/>
      <c r="G21" s="14"/>
    </row>
    <row r="22" s="2" customFormat="1" ht="20.1" customHeight="1" spans="1:7">
      <c r="A22" s="10"/>
      <c r="B22" s="11"/>
      <c r="C22" s="12"/>
      <c r="D22" s="10"/>
      <c r="E22" s="13"/>
      <c r="F22" s="13"/>
      <c r="G22" s="14"/>
    </row>
    <row r="23" s="2" customFormat="1" ht="20.1" customHeight="1" spans="1:7">
      <c r="A23" s="16" t="s">
        <v>745</v>
      </c>
      <c r="B23" s="17"/>
      <c r="C23" s="12"/>
      <c r="D23" s="10"/>
      <c r="E23" s="13">
        <f>SUM(E5:E22)</f>
        <v>0</v>
      </c>
      <c r="F23" s="13">
        <f>SUM(F5:F22)</f>
        <v>0</v>
      </c>
      <c r="G23" s="14"/>
    </row>
    <row r="24" s="2" customFormat="1" customHeight="1" spans="1:5">
      <c r="A24" s="19" t="str">
        <f>职工薪酬!A27</f>
        <v>被评估单位填表人：</v>
      </c>
      <c r="E24" s="8"/>
    </row>
    <row r="25" s="2" customFormat="1" customHeight="1" spans="1:1">
      <c r="A25" s="19" t="str">
        <f>CONCATENATE(封面!B6,封面!D6,封面!E6,封面!F6,封面!G6,封面!H6,封面!I6)</f>
        <v>填表日期：2023年9月1日</v>
      </c>
    </row>
  </sheetData>
  <mergeCells count="3">
    <mergeCell ref="A1:G1"/>
    <mergeCell ref="A2:G2"/>
    <mergeCell ref="A23:B23"/>
  </mergeCells>
  <printOptions horizontalCentered="1"/>
  <pageMargins left="0.62992125984252" right="0.62992125984252" top="0.708661417322835" bottom="0.590551181102362" header="1.02362204724409" footer="0.511811023622047"/>
  <pageSetup paperSize="9" scale="96" fitToHeight="0" orientation="landscape" horizontalDpi="300" verticalDpi="300"/>
  <headerFooter scaleWithDoc="0">
    <oddFooter>&amp;C&amp;"宋体,常规"&amp;10第 &amp;P 页，共 &amp;N 页&amp;R&amp;"宋体,常规"&amp;10评估机构：中环松德（北京）资产评估有限公司</oddFooter>
  </headerFooter>
  <legacyDrawing r:id="rId2"/>
</worksheet>
</file>

<file path=xl/worksheets/sheet8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5"/>
  <sheetViews>
    <sheetView view="pageBreakPreview" zoomScaleNormal="100" workbookViewId="0">
      <selection activeCell="L45" sqref="L45"/>
    </sheetView>
  </sheetViews>
  <sheetFormatPr defaultColWidth="9" defaultRowHeight="15.75" customHeight="1"/>
  <cols>
    <col min="1" max="1" width="4.125" style="4" customWidth="1"/>
    <col min="2" max="2" width="23" style="4" customWidth="1"/>
    <col min="3" max="4" width="18.5" style="4" customWidth="1"/>
    <col min="5" max="6" width="16.5" style="4" customWidth="1"/>
    <col min="7" max="7" width="25.625" style="4" customWidth="1"/>
    <col min="8" max="16384" width="9" style="4"/>
  </cols>
  <sheetData>
    <row r="1" s="1" customFormat="1" ht="24.95" customHeight="1" spans="1:7">
      <c r="A1" s="5" t="s">
        <v>746</v>
      </c>
      <c r="B1" s="5"/>
      <c r="C1" s="5"/>
      <c r="D1" s="5"/>
      <c r="E1" s="5"/>
      <c r="F1" s="5"/>
      <c r="G1" s="5"/>
    </row>
    <row r="2" s="2" customFormat="1" ht="20.1" customHeight="1" spans="1:7">
      <c r="A2" s="6" t="str">
        <f>CONCATENATE(封面!B5,封面!D5,封面!E5,封面!F5,封面!G5,封面!H5,封面!I5)</f>
        <v>评估基准日：2023年7月31日</v>
      </c>
      <c r="B2" s="6"/>
      <c r="C2" s="6"/>
      <c r="D2" s="6"/>
      <c r="E2" s="6"/>
      <c r="F2" s="6"/>
      <c r="G2" s="7"/>
    </row>
    <row r="3" s="2" customFormat="1" ht="20.1" customHeight="1" spans="1:7">
      <c r="A3" s="8" t="str">
        <f>封面!B4&amp;封面!D4</f>
        <v>被评估单位：北京北一中型数控机床有限责任公司</v>
      </c>
      <c r="G3" s="9" t="s">
        <v>19</v>
      </c>
    </row>
    <row r="4" s="3" customFormat="1" ht="24.95" customHeight="1" spans="1:7">
      <c r="A4" s="10" t="s">
        <v>21</v>
      </c>
      <c r="B4" s="10" t="s">
        <v>219</v>
      </c>
      <c r="C4" s="10" t="s">
        <v>226</v>
      </c>
      <c r="D4" s="10" t="s">
        <v>225</v>
      </c>
      <c r="E4" s="10" t="s">
        <v>109</v>
      </c>
      <c r="F4" s="10" t="s">
        <v>110</v>
      </c>
      <c r="G4" s="10" t="s">
        <v>24</v>
      </c>
    </row>
    <row r="5" s="2" customFormat="1" ht="20.1" customHeight="1" spans="1:7">
      <c r="A5" s="10"/>
      <c r="B5" s="11"/>
      <c r="C5" s="12"/>
      <c r="D5" s="10"/>
      <c r="E5" s="13"/>
      <c r="F5" s="13"/>
      <c r="G5" s="14"/>
    </row>
    <row r="6" s="2" customFormat="1" ht="20.1" customHeight="1" spans="1:7">
      <c r="A6" s="10"/>
      <c r="B6" s="11"/>
      <c r="C6" s="12"/>
      <c r="D6" s="10"/>
      <c r="E6" s="13"/>
      <c r="F6" s="13"/>
      <c r="G6" s="14"/>
    </row>
    <row r="7" s="2" customFormat="1" ht="20.1" customHeight="1" spans="1:7">
      <c r="A7" s="10"/>
      <c r="B7" s="11"/>
      <c r="C7" s="12"/>
      <c r="D7" s="10"/>
      <c r="E7" s="13"/>
      <c r="F7" s="13"/>
      <c r="G7" s="14"/>
    </row>
    <row r="8" s="2" customFormat="1" ht="20.1" customHeight="1" spans="1:7">
      <c r="A8" s="10"/>
      <c r="B8" s="11"/>
      <c r="C8" s="12"/>
      <c r="D8" s="10"/>
      <c r="E8" s="13"/>
      <c r="F8" s="13"/>
      <c r="G8" s="14"/>
    </row>
    <row r="9" s="2" customFormat="1" ht="20.1" customHeight="1" spans="1:7">
      <c r="A9" s="10"/>
      <c r="B9" s="11"/>
      <c r="C9" s="12"/>
      <c r="D9" s="10"/>
      <c r="E9" s="13"/>
      <c r="F9" s="13"/>
      <c r="G9" s="14"/>
    </row>
    <row r="10" s="2" customFormat="1" ht="20.1" customHeight="1" spans="1:7">
      <c r="A10" s="10"/>
      <c r="B10" s="11"/>
      <c r="C10" s="12"/>
      <c r="D10" s="10"/>
      <c r="E10" s="13"/>
      <c r="F10" s="13"/>
      <c r="G10" s="14"/>
    </row>
    <row r="11" s="2" customFormat="1" ht="20.1" customHeight="1" spans="1:7">
      <c r="A11" s="10"/>
      <c r="B11" s="11"/>
      <c r="C11" s="12"/>
      <c r="D11" s="10"/>
      <c r="E11" s="13"/>
      <c r="F11" s="13"/>
      <c r="G11" s="14"/>
    </row>
    <row r="12" s="2" customFormat="1" ht="20.1" customHeight="1" spans="1:7">
      <c r="A12" s="10"/>
      <c r="B12" s="11"/>
      <c r="C12" s="12"/>
      <c r="D12" s="10"/>
      <c r="E12" s="13"/>
      <c r="F12" s="13"/>
      <c r="G12" s="14"/>
    </row>
    <row r="13" s="2" customFormat="1" ht="20.1" customHeight="1" spans="1:7">
      <c r="A13" s="10"/>
      <c r="B13" s="11"/>
      <c r="C13" s="12"/>
      <c r="D13" s="10"/>
      <c r="E13" s="13"/>
      <c r="F13" s="13"/>
      <c r="G13" s="14"/>
    </row>
    <row r="14" s="2" customFormat="1" ht="20.1" customHeight="1" spans="1:7">
      <c r="A14" s="10"/>
      <c r="B14" s="11"/>
      <c r="C14" s="12"/>
      <c r="D14" s="10"/>
      <c r="E14" s="13"/>
      <c r="F14" s="13"/>
      <c r="G14" s="14"/>
    </row>
    <row r="15" s="2" customFormat="1" ht="20.1" customHeight="1" spans="1:7">
      <c r="A15" s="10"/>
      <c r="B15" s="11"/>
      <c r="C15" s="12"/>
      <c r="D15" s="10"/>
      <c r="E15" s="13"/>
      <c r="F15" s="13"/>
      <c r="G15" s="14"/>
    </row>
    <row r="16" s="2" customFormat="1" ht="20.1" customHeight="1" spans="1:7">
      <c r="A16" s="10"/>
      <c r="B16" s="11"/>
      <c r="C16" s="12"/>
      <c r="D16" s="10"/>
      <c r="E16" s="13"/>
      <c r="F16" s="13"/>
      <c r="G16" s="14"/>
    </row>
    <row r="17" s="2" customFormat="1" ht="20.1" customHeight="1" spans="1:9">
      <c r="A17" s="10"/>
      <c r="B17" s="11"/>
      <c r="C17" s="12"/>
      <c r="D17" s="10"/>
      <c r="E17" s="13"/>
      <c r="F17" s="13"/>
      <c r="G17" s="14"/>
      <c r="I17" s="14"/>
    </row>
    <row r="18" s="2" customFormat="1" ht="20.1" customHeight="1" spans="1:7">
      <c r="A18" s="10"/>
      <c r="B18" s="11"/>
      <c r="C18" s="12"/>
      <c r="D18" s="10"/>
      <c r="E18" s="13"/>
      <c r="F18" s="13"/>
      <c r="G18" s="14"/>
    </row>
    <row r="19" s="2" customFormat="1" ht="20.1" customHeight="1" spans="1:7">
      <c r="A19" s="10"/>
      <c r="B19" s="11"/>
      <c r="C19" s="12"/>
      <c r="D19" s="10"/>
      <c r="E19" s="13"/>
      <c r="F19" s="13"/>
      <c r="G19" s="14"/>
    </row>
    <row r="20" s="2" customFormat="1" ht="20.1" customHeight="1" spans="1:7">
      <c r="A20" s="10"/>
      <c r="B20" s="11"/>
      <c r="C20" s="12"/>
      <c r="D20" s="10"/>
      <c r="E20" s="13"/>
      <c r="F20" s="13"/>
      <c r="G20" s="14"/>
    </row>
    <row r="21" s="2" customFormat="1" ht="20.1" customHeight="1" spans="1:7">
      <c r="A21" s="10"/>
      <c r="B21" s="11"/>
      <c r="C21" s="12"/>
      <c r="D21" s="10"/>
      <c r="E21" s="15"/>
      <c r="F21" s="13"/>
      <c r="G21" s="14"/>
    </row>
    <row r="22" s="2" customFormat="1" ht="20.1" customHeight="1" spans="1:7">
      <c r="A22" s="10"/>
      <c r="B22" s="11"/>
      <c r="C22" s="12"/>
      <c r="D22" s="10"/>
      <c r="E22" s="13"/>
      <c r="F22" s="13"/>
      <c r="G22" s="14"/>
    </row>
    <row r="23" s="2" customFormat="1" ht="20.1" customHeight="1" spans="1:7">
      <c r="A23" s="16" t="s">
        <v>718</v>
      </c>
      <c r="B23" s="17"/>
      <c r="C23" s="12"/>
      <c r="D23" s="10"/>
      <c r="E23" s="13">
        <f>SUM(E5:E22)</f>
        <v>0</v>
      </c>
      <c r="F23" s="13">
        <f>SUM(F5:F22)</f>
        <v>0</v>
      </c>
      <c r="G23" s="14"/>
    </row>
    <row r="24" s="2" customFormat="1" customHeight="1" spans="1:5">
      <c r="A24" s="19" t="str">
        <f>应交税费!A24</f>
        <v>被评估单位填表人：</v>
      </c>
      <c r="E24" s="8"/>
    </row>
    <row r="25" s="2" customFormat="1" customHeight="1" spans="1:1">
      <c r="A25" s="19" t="str">
        <f>CONCATENATE(封面!B6,封面!D6,封面!E6,封面!F6,封面!G6,封面!H6,封面!I6)</f>
        <v>填表日期：2023年9月1日</v>
      </c>
    </row>
  </sheetData>
  <mergeCells count="3">
    <mergeCell ref="A1:G1"/>
    <mergeCell ref="A2:G2"/>
    <mergeCell ref="A23:B23"/>
  </mergeCells>
  <printOptions horizontalCentered="1"/>
  <pageMargins left="0.62992125984252" right="0.62992125984252" top="0.708661417322835" bottom="0.590551181102362" header="1.02362204724409" footer="0.511811023622047"/>
  <pageSetup paperSize="9" fitToHeight="0" orientation="landscape" horizontalDpi="300" verticalDpi="300"/>
  <headerFooter scaleWithDoc="0">
    <oddFooter>&amp;C&amp;"宋体,常规"&amp;10第 &amp;P 页，共 &amp;N 页&amp;R&amp;"宋体,常规"&amp;10评估机构：中环松德（北京）资产评估有限公司</oddFooter>
  </headerFooter>
  <legacyDrawing r:id="rId2"/>
</worksheet>
</file>

<file path=xl/worksheets/sheet8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0"/>
  <sheetViews>
    <sheetView view="pageBreakPreview" zoomScaleNormal="85" workbookViewId="0">
      <selection activeCell="L45" sqref="L45"/>
    </sheetView>
  </sheetViews>
  <sheetFormatPr defaultColWidth="8.875" defaultRowHeight="13" outlineLevelCol="6"/>
  <cols>
    <col min="1" max="1" width="4" style="23" customWidth="1"/>
    <col min="2" max="2" width="31.5" style="23" customWidth="1"/>
    <col min="3" max="3" width="12.5" style="23" customWidth="1"/>
    <col min="4" max="4" width="11.5" style="23" customWidth="1"/>
    <col min="5" max="6" width="15.5" style="23" customWidth="1"/>
    <col min="7" max="7" width="20.5" style="23" customWidth="1"/>
    <col min="8" max="8" width="8.875" style="23"/>
    <col min="9" max="9" width="30" style="23" customWidth="1"/>
    <col min="10" max="16384" width="8.875" style="23"/>
  </cols>
  <sheetData>
    <row r="1" ht="25.5" customHeight="1" spans="1:7">
      <c r="A1" s="57" t="s">
        <v>747</v>
      </c>
      <c r="B1" s="57"/>
      <c r="C1" s="57"/>
      <c r="D1" s="57"/>
      <c r="E1" s="57"/>
      <c r="F1" s="57"/>
      <c r="G1" s="57"/>
    </row>
    <row r="2" ht="18.75" customHeight="1" spans="1:7">
      <c r="A2" s="55" t="str">
        <f>其他应付款!A2</f>
        <v>评估基准日：2023年7月31日</v>
      </c>
      <c r="B2" s="55"/>
      <c r="C2" s="55"/>
      <c r="D2" s="55"/>
      <c r="E2" s="55"/>
      <c r="F2" s="55"/>
      <c r="G2" s="55"/>
    </row>
    <row r="3" spans="1:7">
      <c r="A3" s="23" t="str">
        <f>其他应付款!A3</f>
        <v>被评估单位：北京北一中型数控机床有限责任公司</v>
      </c>
      <c r="G3" s="58" t="s">
        <v>295</v>
      </c>
    </row>
    <row r="4" s="55" customFormat="1" ht="14.25" customHeight="1" spans="1:7">
      <c r="A4" s="27" t="s">
        <v>21</v>
      </c>
      <c r="B4" s="27" t="s">
        <v>219</v>
      </c>
      <c r="C4" s="27" t="s">
        <v>226</v>
      </c>
      <c r="D4" s="27" t="s">
        <v>225</v>
      </c>
      <c r="E4" s="27" t="s">
        <v>109</v>
      </c>
      <c r="F4" s="27" t="s">
        <v>110</v>
      </c>
      <c r="G4" s="59" t="s">
        <v>24</v>
      </c>
    </row>
    <row r="5" s="56" customFormat="1" spans="1:7">
      <c r="A5" s="60"/>
      <c r="B5" s="31"/>
      <c r="C5" s="31"/>
      <c r="D5" s="61"/>
      <c r="E5" s="62"/>
      <c r="F5" s="63"/>
      <c r="G5" s="63"/>
    </row>
    <row r="6" s="56" customFormat="1" spans="1:7">
      <c r="A6" s="60"/>
      <c r="B6" s="31"/>
      <c r="C6" s="31"/>
      <c r="D6" s="61"/>
      <c r="E6" s="62"/>
      <c r="F6" s="63"/>
      <c r="G6" s="63"/>
    </row>
    <row r="7" s="56" customFormat="1" spans="1:7">
      <c r="A7" s="60"/>
      <c r="B7" s="31"/>
      <c r="C7" s="31"/>
      <c r="D7" s="61"/>
      <c r="E7" s="62"/>
      <c r="F7" s="63"/>
      <c r="G7" s="63"/>
    </row>
    <row r="8" s="56" customFormat="1" spans="1:7">
      <c r="A8" s="60"/>
      <c r="B8" s="31"/>
      <c r="C8" s="31"/>
      <c r="D8" s="61"/>
      <c r="E8" s="62"/>
      <c r="F8" s="63"/>
      <c r="G8" s="63"/>
    </row>
    <row r="9" s="56" customFormat="1" spans="1:7">
      <c r="A9" s="60"/>
      <c r="B9" s="31"/>
      <c r="C9" s="31"/>
      <c r="D9" s="61"/>
      <c r="E9" s="62"/>
      <c r="F9" s="63"/>
      <c r="G9" s="63"/>
    </row>
    <row r="10" s="56" customFormat="1" spans="1:7">
      <c r="A10" s="60"/>
      <c r="B10" s="31"/>
      <c r="C10" s="31"/>
      <c r="D10" s="61"/>
      <c r="E10" s="62"/>
      <c r="F10" s="63"/>
      <c r="G10" s="63"/>
    </row>
    <row r="11" s="56" customFormat="1" spans="1:7">
      <c r="A11" s="60"/>
      <c r="B11" s="31"/>
      <c r="C11" s="31"/>
      <c r="D11" s="61"/>
      <c r="E11" s="62"/>
      <c r="F11" s="63"/>
      <c r="G11" s="63"/>
    </row>
    <row r="12" s="56" customFormat="1" spans="1:7">
      <c r="A12" s="60"/>
      <c r="B12" s="31"/>
      <c r="C12" s="31"/>
      <c r="D12" s="61"/>
      <c r="E12" s="62"/>
      <c r="F12" s="63"/>
      <c r="G12" s="63"/>
    </row>
    <row r="13" s="56" customFormat="1" spans="1:7">
      <c r="A13" s="60"/>
      <c r="B13" s="31"/>
      <c r="C13" s="31"/>
      <c r="D13" s="61"/>
      <c r="E13" s="62"/>
      <c r="F13" s="63"/>
      <c r="G13" s="63"/>
    </row>
    <row r="14" s="56" customFormat="1" spans="1:7">
      <c r="A14" s="60"/>
      <c r="B14" s="31"/>
      <c r="C14" s="31"/>
      <c r="D14" s="61"/>
      <c r="E14" s="62"/>
      <c r="F14" s="63"/>
      <c r="G14" s="63"/>
    </row>
    <row r="15" s="56" customFormat="1" spans="1:7">
      <c r="A15" s="60"/>
      <c r="B15" s="31"/>
      <c r="C15" s="31"/>
      <c r="D15" s="61"/>
      <c r="E15" s="62"/>
      <c r="F15" s="63"/>
      <c r="G15" s="63"/>
    </row>
    <row r="16" s="56" customFormat="1" spans="1:7">
      <c r="A16" s="60"/>
      <c r="B16" s="31"/>
      <c r="C16" s="31"/>
      <c r="D16" s="61"/>
      <c r="E16" s="62"/>
      <c r="F16" s="63"/>
      <c r="G16" s="63"/>
    </row>
    <row r="17" s="56" customFormat="1" spans="1:7">
      <c r="A17" s="60"/>
      <c r="B17" s="31"/>
      <c r="C17" s="31"/>
      <c r="D17" s="61"/>
      <c r="E17" s="62"/>
      <c r="F17" s="63"/>
      <c r="G17" s="63"/>
    </row>
    <row r="18" s="56" customFormat="1" spans="1:7">
      <c r="A18" s="31"/>
      <c r="B18" s="63" t="s">
        <v>239</v>
      </c>
      <c r="C18" s="31"/>
      <c r="D18" s="31"/>
      <c r="E18" s="31"/>
      <c r="F18" s="31"/>
      <c r="G18" s="63"/>
    </row>
    <row r="19" spans="1:1">
      <c r="A19" s="23" t="str">
        <f>其他应付款!A24</f>
        <v>被评估单位填表人：</v>
      </c>
    </row>
    <row r="20" spans="1:1">
      <c r="A20" s="23" t="str">
        <f>其他应付款!A25</f>
        <v>填表日期：2023年9月1日</v>
      </c>
    </row>
  </sheetData>
  <mergeCells count="2">
    <mergeCell ref="A1:G1"/>
    <mergeCell ref="A2:G2"/>
  </mergeCells>
  <printOptions horizontalCentered="1"/>
  <pageMargins left="0.62992125984252" right="0.62992125984252" top="0.708661417322835" bottom="0.590551181102362" header="1.02362204724409" footer="0.511811023622047"/>
  <pageSetup paperSize="9" fitToHeight="0" orientation="landscape" horizontalDpi="1200" verticalDpi="1200"/>
  <headerFooter scaleWithDoc="0">
    <oddFooter>&amp;C&amp;"宋体,常规"&amp;10第 &amp;P 页，共 &amp;N 页&amp;R&amp;"宋体,常规"&amp;10评估机构：中环松德（北京）资产评估有限公司</oddFooter>
  </headerFooter>
</worksheet>
</file>

<file path=xl/worksheets/sheet8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5"/>
  <sheetViews>
    <sheetView view="pageBreakPreview" zoomScaleNormal="100" workbookViewId="0">
      <selection activeCell="L45" sqref="L45"/>
    </sheetView>
  </sheetViews>
  <sheetFormatPr defaultColWidth="9" defaultRowHeight="15.75" customHeight="1"/>
  <cols>
    <col min="1" max="1" width="7" style="4" customWidth="1"/>
    <col min="2" max="2" width="19.5" style="4" customWidth="1"/>
    <col min="3" max="4" width="12.5" style="4" customWidth="1"/>
    <col min="5" max="5" width="11.125" style="4" customWidth="1"/>
    <col min="6" max="7" width="15.125" style="4" customWidth="1"/>
    <col min="8" max="8" width="26.625" style="4" customWidth="1"/>
    <col min="9" max="16384" width="9" style="4"/>
  </cols>
  <sheetData>
    <row r="1" s="1" customFormat="1" ht="24.95" customHeight="1" spans="1:8">
      <c r="A1" s="5" t="s">
        <v>748</v>
      </c>
      <c r="B1" s="5"/>
      <c r="C1" s="5"/>
      <c r="D1" s="5"/>
      <c r="E1" s="5"/>
      <c r="F1" s="5"/>
      <c r="G1" s="5"/>
      <c r="H1" s="5"/>
    </row>
    <row r="2" s="2" customFormat="1" ht="20.1" customHeight="1" spans="1:8">
      <c r="A2" s="6" t="str">
        <f>CONCATENATE(封面!B5,封面!D5,封面!E5,封面!F5,封面!G5,封面!H5,封面!I5)</f>
        <v>评估基准日：2023年7月31日</v>
      </c>
      <c r="B2" s="6"/>
      <c r="C2" s="6"/>
      <c r="D2" s="6"/>
      <c r="E2" s="6"/>
      <c r="F2" s="6"/>
      <c r="G2" s="7"/>
      <c r="H2" s="7"/>
    </row>
    <row r="3" s="2" customFormat="1" ht="20.1" customHeight="1" spans="1:8">
      <c r="A3" s="8" t="str">
        <f>封面!B4&amp;封面!D4</f>
        <v>被评估单位：北京北一中型数控机床有限责任公司</v>
      </c>
      <c r="H3" s="9" t="s">
        <v>19</v>
      </c>
    </row>
    <row r="4" s="3" customFormat="1" ht="24.95" customHeight="1" spans="1:8">
      <c r="A4" s="10" t="s">
        <v>21</v>
      </c>
      <c r="B4" s="10" t="s">
        <v>749</v>
      </c>
      <c r="C4" s="10" t="s">
        <v>226</v>
      </c>
      <c r="D4" s="10" t="s">
        <v>712</v>
      </c>
      <c r="E4" s="10" t="s">
        <v>750</v>
      </c>
      <c r="F4" s="10" t="s">
        <v>109</v>
      </c>
      <c r="G4" s="10" t="s">
        <v>110</v>
      </c>
      <c r="H4" s="10" t="s">
        <v>24</v>
      </c>
    </row>
    <row r="5" s="2" customFormat="1" ht="20.1" customHeight="1" spans="1:8">
      <c r="A5" s="10"/>
      <c r="B5" s="11"/>
      <c r="C5" s="12"/>
      <c r="D5" s="12"/>
      <c r="E5" s="10"/>
      <c r="F5" s="13"/>
      <c r="G5" s="13"/>
      <c r="H5" s="14"/>
    </row>
    <row r="6" s="2" customFormat="1" ht="20.1" customHeight="1" spans="1:8">
      <c r="A6" s="10"/>
      <c r="B6" s="11"/>
      <c r="C6" s="12"/>
      <c r="D6" s="12"/>
      <c r="E6" s="10"/>
      <c r="F6" s="13"/>
      <c r="G6" s="13"/>
      <c r="H6" s="14"/>
    </row>
    <row r="7" s="2" customFormat="1" ht="20.1" customHeight="1" spans="1:8">
      <c r="A7" s="10"/>
      <c r="B7" s="11"/>
      <c r="C7" s="12"/>
      <c r="D7" s="12"/>
      <c r="E7" s="10"/>
      <c r="F7" s="13"/>
      <c r="G7" s="13"/>
      <c r="H7" s="14"/>
    </row>
    <row r="8" s="2" customFormat="1" ht="20.1" customHeight="1" spans="1:8">
      <c r="A8" s="10"/>
      <c r="B8" s="11"/>
      <c r="C8" s="12"/>
      <c r="D8" s="12"/>
      <c r="E8" s="10"/>
      <c r="F8" s="13"/>
      <c r="G8" s="13"/>
      <c r="H8" s="14"/>
    </row>
    <row r="9" s="2" customFormat="1" ht="20.1" customHeight="1" spans="1:8">
      <c r="A9" s="10"/>
      <c r="B9" s="11"/>
      <c r="C9" s="12"/>
      <c r="D9" s="12"/>
      <c r="E9" s="10"/>
      <c r="F9" s="13"/>
      <c r="G9" s="13"/>
      <c r="H9" s="14"/>
    </row>
    <row r="10" s="2" customFormat="1" ht="20.1" customHeight="1" spans="1:8">
      <c r="A10" s="10"/>
      <c r="B10" s="11"/>
      <c r="C10" s="12"/>
      <c r="D10" s="12"/>
      <c r="E10" s="10"/>
      <c r="F10" s="13"/>
      <c r="G10" s="13"/>
      <c r="H10" s="14"/>
    </row>
    <row r="11" s="2" customFormat="1" ht="20.1" customHeight="1" spans="1:8">
      <c r="A11" s="10"/>
      <c r="B11" s="11"/>
      <c r="C11" s="12"/>
      <c r="D11" s="12"/>
      <c r="E11" s="10"/>
      <c r="F11" s="13"/>
      <c r="G11" s="13"/>
      <c r="H11" s="14"/>
    </row>
    <row r="12" s="2" customFormat="1" ht="20.1" customHeight="1" spans="1:8">
      <c r="A12" s="10"/>
      <c r="B12" s="11"/>
      <c r="C12" s="12"/>
      <c r="D12" s="12"/>
      <c r="E12" s="10"/>
      <c r="F12" s="13"/>
      <c r="G12" s="13"/>
      <c r="H12" s="14"/>
    </row>
    <row r="13" s="2" customFormat="1" ht="20.1" customHeight="1" spans="1:8">
      <c r="A13" s="10"/>
      <c r="B13" s="11"/>
      <c r="C13" s="12"/>
      <c r="D13" s="12"/>
      <c r="E13" s="10"/>
      <c r="F13" s="13"/>
      <c r="G13" s="13"/>
      <c r="H13" s="14"/>
    </row>
    <row r="14" s="2" customFormat="1" ht="20.1" customHeight="1" spans="1:8">
      <c r="A14" s="10"/>
      <c r="B14" s="11"/>
      <c r="C14" s="12"/>
      <c r="D14" s="12"/>
      <c r="E14" s="10"/>
      <c r="F14" s="13"/>
      <c r="G14" s="13"/>
      <c r="H14" s="14"/>
    </row>
    <row r="15" s="2" customFormat="1" ht="20.1" customHeight="1" spans="1:8">
      <c r="A15" s="10"/>
      <c r="B15" s="11"/>
      <c r="C15" s="12"/>
      <c r="D15" s="12"/>
      <c r="E15" s="10"/>
      <c r="F15" s="13"/>
      <c r="G15" s="13"/>
      <c r="H15" s="14"/>
    </row>
    <row r="16" s="2" customFormat="1" ht="20.1" customHeight="1" spans="1:8">
      <c r="A16" s="10"/>
      <c r="B16" s="11"/>
      <c r="C16" s="12"/>
      <c r="D16" s="12"/>
      <c r="E16" s="10"/>
      <c r="F16" s="13"/>
      <c r="G16" s="13"/>
      <c r="H16" s="14"/>
    </row>
    <row r="17" s="2" customFormat="1" ht="20.1" customHeight="1" spans="1:9">
      <c r="A17" s="10"/>
      <c r="B17" s="11"/>
      <c r="C17" s="12"/>
      <c r="D17" s="12"/>
      <c r="E17" s="10"/>
      <c r="F17" s="13"/>
      <c r="G17" s="13"/>
      <c r="H17" s="54"/>
      <c r="I17" s="14"/>
    </row>
    <row r="18" s="2" customFormat="1" ht="20.1" customHeight="1" spans="1:8">
      <c r="A18" s="10"/>
      <c r="B18" s="11"/>
      <c r="C18" s="12"/>
      <c r="D18" s="12"/>
      <c r="E18" s="10"/>
      <c r="F18" s="13"/>
      <c r="G18" s="13"/>
      <c r="H18" s="14"/>
    </row>
    <row r="19" s="2" customFormat="1" ht="20.1" customHeight="1" spans="1:8">
      <c r="A19" s="10"/>
      <c r="B19" s="11"/>
      <c r="C19" s="12"/>
      <c r="D19" s="12"/>
      <c r="E19" s="10"/>
      <c r="F19" s="13"/>
      <c r="G19" s="13"/>
      <c r="H19" s="14"/>
    </row>
    <row r="20" s="2" customFormat="1" ht="20.1" customHeight="1" spans="1:8">
      <c r="A20" s="10"/>
      <c r="B20" s="11"/>
      <c r="C20" s="12"/>
      <c r="D20" s="12"/>
      <c r="E20" s="10"/>
      <c r="F20" s="13"/>
      <c r="G20" s="13"/>
      <c r="H20" s="14"/>
    </row>
    <row r="21" s="2" customFormat="1" ht="20.1" customHeight="1" spans="1:8">
      <c r="A21" s="10"/>
      <c r="B21" s="11"/>
      <c r="C21" s="12"/>
      <c r="D21" s="12"/>
      <c r="E21" s="16"/>
      <c r="F21" s="13"/>
      <c r="G21" s="13"/>
      <c r="H21" s="14"/>
    </row>
    <row r="22" s="2" customFormat="1" ht="20.1" customHeight="1" spans="1:8">
      <c r="A22" s="10"/>
      <c r="B22" s="11"/>
      <c r="C22" s="12"/>
      <c r="D22" s="12"/>
      <c r="E22" s="10"/>
      <c r="F22" s="13"/>
      <c r="G22" s="13"/>
      <c r="H22" s="14"/>
    </row>
    <row r="23" s="2" customFormat="1" ht="20.1" customHeight="1" spans="1:8">
      <c r="A23" s="16" t="s">
        <v>694</v>
      </c>
      <c r="B23" s="17"/>
      <c r="C23" s="12"/>
      <c r="D23" s="12"/>
      <c r="E23" s="14"/>
      <c r="F23" s="13">
        <f>SUM(F5:F22)</f>
        <v>0</v>
      </c>
      <c r="G23" s="13">
        <f>SUM(G5:G22)</f>
        <v>0</v>
      </c>
      <c r="H23" s="14"/>
    </row>
    <row r="24" s="2" customFormat="1" customHeight="1" spans="1:6">
      <c r="A24" s="18" t="str">
        <f>其他应付款!A24</f>
        <v>被评估单位填表人：</v>
      </c>
      <c r="F24" s="8"/>
    </row>
    <row r="25" s="2" customFormat="1" customHeight="1" spans="1:1">
      <c r="A25" s="19" t="str">
        <f>CONCATENATE(封面!B6,封面!D6,封面!E6,封面!F6,封面!G6,封面!H6,封面!I6)</f>
        <v>填表日期：2023年9月1日</v>
      </c>
    </row>
  </sheetData>
  <mergeCells count="3">
    <mergeCell ref="A1:H1"/>
    <mergeCell ref="A2:H2"/>
    <mergeCell ref="A23:B23"/>
  </mergeCells>
  <printOptions horizontalCentered="1"/>
  <pageMargins left="0.62992125984252" right="0.62992125984252" top="0.708661417322835" bottom="0.590551181102362" header="1.02362204724409" footer="0.511811023622047"/>
  <pageSetup paperSize="9" fitToHeight="0" orientation="landscape" horizontalDpi="300" verticalDpi="300"/>
  <headerFooter scaleWithDoc="0">
    <oddFooter>&amp;C&amp;"宋体,常规"&amp;10第 &amp;P 页，共 &amp;N 页&amp;R&amp;"宋体,常规"&amp;10评估机构：中环松德（北京）资产评估有限公司</oddFooter>
  </headerFooter>
  <legacyDrawing r:id="rId2"/>
</worksheet>
</file>

<file path=xl/worksheets/sheet8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6"/>
  <sheetViews>
    <sheetView view="pageBreakPreview" zoomScaleNormal="100" workbookViewId="0">
      <selection activeCell="L45" sqref="L45"/>
    </sheetView>
  </sheetViews>
  <sheetFormatPr defaultColWidth="9" defaultRowHeight="15.75" customHeight="1"/>
  <cols>
    <col min="1" max="1" width="6.125" style="4" customWidth="1"/>
    <col min="2" max="2" width="23" style="4" customWidth="1"/>
    <col min="3" max="3" width="13" style="4" customWidth="1"/>
    <col min="4" max="4" width="17.125" style="4" customWidth="1"/>
    <col min="5" max="6" width="16.5" style="4" customWidth="1"/>
    <col min="7" max="7" width="34.125" style="4" customWidth="1"/>
    <col min="8" max="16384" width="9" style="4"/>
  </cols>
  <sheetData>
    <row r="1" s="1" customFormat="1" ht="24.95" customHeight="1" spans="1:7">
      <c r="A1" s="5" t="s">
        <v>751</v>
      </c>
      <c r="B1" s="5"/>
      <c r="C1" s="5"/>
      <c r="D1" s="5"/>
      <c r="E1" s="5"/>
      <c r="F1" s="5"/>
      <c r="G1" s="5"/>
    </row>
    <row r="2" s="2" customFormat="1" ht="20.1" customHeight="1" spans="1:7">
      <c r="A2" s="6" t="str">
        <f>CONCATENATE(封面!B5,封面!D5,封面!E5,封面!F5,封面!G5,封面!H5,封面!I5)</f>
        <v>评估基准日：2023年7月31日</v>
      </c>
      <c r="B2" s="6"/>
      <c r="C2" s="6"/>
      <c r="D2" s="6"/>
      <c r="E2" s="6"/>
      <c r="F2" s="6"/>
      <c r="G2" s="7"/>
    </row>
    <row r="3" s="2" customFormat="1" ht="20.1" customHeight="1" spans="1:7">
      <c r="A3" s="8" t="str">
        <f>封面!B4&amp;封面!D4</f>
        <v>被评估单位：北京北一中型数控机床有限责任公司</v>
      </c>
      <c r="G3" s="9" t="s">
        <v>19</v>
      </c>
    </row>
    <row r="4" s="3" customFormat="1" ht="24.95" customHeight="1" spans="1:7">
      <c r="A4" s="10" t="s">
        <v>21</v>
      </c>
      <c r="B4" s="10" t="s">
        <v>219</v>
      </c>
      <c r="C4" s="10" t="s">
        <v>226</v>
      </c>
      <c r="D4" s="10" t="s">
        <v>313</v>
      </c>
      <c r="E4" s="10" t="s">
        <v>109</v>
      </c>
      <c r="F4" s="10" t="s">
        <v>110</v>
      </c>
      <c r="G4" s="10" t="s">
        <v>24</v>
      </c>
    </row>
    <row r="5" s="2" customFormat="1" ht="20.1" customHeight="1" spans="1:7">
      <c r="A5" s="10"/>
      <c r="B5" s="11"/>
      <c r="C5" s="12"/>
      <c r="D5" s="10"/>
      <c r="E5" s="13"/>
      <c r="F5" s="13"/>
      <c r="G5" s="14"/>
    </row>
    <row r="6" s="2" customFormat="1" ht="20.1" customHeight="1" spans="1:7">
      <c r="A6" s="10"/>
      <c r="B6" s="11"/>
      <c r="C6" s="12"/>
      <c r="D6" s="10"/>
      <c r="E6" s="13"/>
      <c r="F6" s="13"/>
      <c r="G6" s="14"/>
    </row>
    <row r="7" s="2" customFormat="1" ht="20.1" customHeight="1" spans="1:7">
      <c r="A7" s="10"/>
      <c r="B7" s="11"/>
      <c r="C7" s="12"/>
      <c r="D7" s="10"/>
      <c r="E7" s="13"/>
      <c r="F7" s="13"/>
      <c r="G7" s="14"/>
    </row>
    <row r="8" s="2" customFormat="1" ht="20.1" customHeight="1" spans="1:7">
      <c r="A8" s="10"/>
      <c r="B8" s="11"/>
      <c r="C8" s="12"/>
      <c r="D8" s="10"/>
      <c r="E8" s="13"/>
      <c r="F8" s="13"/>
      <c r="G8" s="14"/>
    </row>
    <row r="9" s="2" customFormat="1" ht="20.1" customHeight="1" spans="1:7">
      <c r="A9" s="10"/>
      <c r="B9" s="11"/>
      <c r="C9" s="12"/>
      <c r="D9" s="10"/>
      <c r="E9" s="13"/>
      <c r="F9" s="13"/>
      <c r="G9" s="14"/>
    </row>
    <row r="10" s="2" customFormat="1" ht="20.1" customHeight="1" spans="1:7">
      <c r="A10" s="10"/>
      <c r="B10" s="11"/>
      <c r="C10" s="12"/>
      <c r="D10" s="10"/>
      <c r="E10" s="13"/>
      <c r="F10" s="13"/>
      <c r="G10" s="14"/>
    </row>
    <row r="11" s="2" customFormat="1" ht="20.1" customHeight="1" spans="1:7">
      <c r="A11" s="10"/>
      <c r="B11" s="11"/>
      <c r="C11" s="12"/>
      <c r="D11" s="10"/>
      <c r="E11" s="13"/>
      <c r="F11" s="13"/>
      <c r="G11" s="14"/>
    </row>
    <row r="12" s="2" customFormat="1" ht="20.1" customHeight="1" spans="1:7">
      <c r="A12" s="10"/>
      <c r="B12" s="11"/>
      <c r="C12" s="12"/>
      <c r="D12" s="10"/>
      <c r="E12" s="13"/>
      <c r="F12" s="13"/>
      <c r="G12" s="14"/>
    </row>
    <row r="13" s="2" customFormat="1" ht="20.1" customHeight="1" spans="1:7">
      <c r="A13" s="10"/>
      <c r="B13" s="11"/>
      <c r="C13" s="12"/>
      <c r="D13" s="10"/>
      <c r="E13" s="13"/>
      <c r="F13" s="13"/>
      <c r="G13" s="14"/>
    </row>
    <row r="14" s="2" customFormat="1" ht="20.1" customHeight="1" spans="1:7">
      <c r="A14" s="10"/>
      <c r="B14" s="11"/>
      <c r="C14" s="12"/>
      <c r="D14" s="10"/>
      <c r="E14" s="13"/>
      <c r="F14" s="13"/>
      <c r="G14" s="14"/>
    </row>
    <row r="15" s="2" customFormat="1" ht="20.1" customHeight="1" spans="1:7">
      <c r="A15" s="10"/>
      <c r="B15" s="11"/>
      <c r="C15" s="12"/>
      <c r="D15" s="10"/>
      <c r="E15" s="13"/>
      <c r="F15" s="13"/>
      <c r="G15" s="14"/>
    </row>
    <row r="16" s="2" customFormat="1" ht="20.1" customHeight="1" spans="1:7">
      <c r="A16" s="10"/>
      <c r="B16" s="11"/>
      <c r="C16" s="12"/>
      <c r="D16" s="10"/>
      <c r="E16" s="13"/>
      <c r="F16" s="13"/>
      <c r="G16" s="14"/>
    </row>
    <row r="17" s="2" customFormat="1" ht="20.1" customHeight="1" spans="1:9">
      <c r="A17" s="10"/>
      <c r="B17" s="11"/>
      <c r="C17" s="12"/>
      <c r="D17" s="10"/>
      <c r="E17" s="13"/>
      <c r="F17" s="13"/>
      <c r="G17" s="14"/>
      <c r="I17" s="14"/>
    </row>
    <row r="18" s="2" customFormat="1" ht="20.1" customHeight="1" spans="1:7">
      <c r="A18" s="10"/>
      <c r="B18" s="11"/>
      <c r="C18" s="12"/>
      <c r="D18" s="10"/>
      <c r="E18" s="13"/>
      <c r="F18" s="13"/>
      <c r="G18" s="14"/>
    </row>
    <row r="19" s="2" customFormat="1" ht="20.1" customHeight="1" spans="1:7">
      <c r="A19" s="10"/>
      <c r="B19" s="11"/>
      <c r="C19" s="12"/>
      <c r="D19" s="10"/>
      <c r="E19" s="13"/>
      <c r="F19" s="13"/>
      <c r="G19" s="14"/>
    </row>
    <row r="20" s="2" customFormat="1" ht="20.1" customHeight="1" spans="1:7">
      <c r="A20" s="10"/>
      <c r="B20" s="11"/>
      <c r="C20" s="12"/>
      <c r="D20" s="10"/>
      <c r="E20" s="13"/>
      <c r="F20" s="13"/>
      <c r="G20" s="14"/>
    </row>
    <row r="21" s="2" customFormat="1" ht="20.1" customHeight="1" spans="1:7">
      <c r="A21" s="10"/>
      <c r="B21" s="11"/>
      <c r="C21" s="12"/>
      <c r="D21" s="10"/>
      <c r="E21" s="15"/>
      <c r="F21" s="13"/>
      <c r="G21" s="14"/>
    </row>
    <row r="22" s="2" customFormat="1" ht="20.1" customHeight="1" spans="1:7">
      <c r="A22" s="10"/>
      <c r="B22" s="11"/>
      <c r="C22" s="12"/>
      <c r="D22" s="10"/>
      <c r="E22" s="13"/>
      <c r="F22" s="13"/>
      <c r="G22" s="14"/>
    </row>
    <row r="23" s="2" customFormat="1" ht="20.1" customHeight="1" spans="1:7">
      <c r="A23" s="10"/>
      <c r="B23" s="11"/>
      <c r="C23" s="12"/>
      <c r="D23" s="10"/>
      <c r="E23" s="13"/>
      <c r="F23" s="13"/>
      <c r="G23" s="14"/>
    </row>
    <row r="24" s="2" customFormat="1" ht="20.1" customHeight="1" spans="1:7">
      <c r="A24" s="16" t="s">
        <v>694</v>
      </c>
      <c r="B24" s="17"/>
      <c r="C24" s="12"/>
      <c r="D24" s="10"/>
      <c r="E24" s="13">
        <f>SUM(E5:E23)</f>
        <v>0</v>
      </c>
      <c r="F24" s="13">
        <f>SUM(F5:F23)</f>
        <v>0</v>
      </c>
      <c r="G24" s="14"/>
    </row>
    <row r="25" s="2" customFormat="1" customHeight="1" spans="1:5">
      <c r="A25" s="18" t="str">
        <f>一年到期非流动负债!A24</f>
        <v>被评估单位填表人：</v>
      </c>
      <c r="E25" s="8"/>
    </row>
    <row r="26" s="2" customFormat="1" customHeight="1" spans="1:1">
      <c r="A26" s="19" t="str">
        <f>CONCATENATE(封面!B6,封面!D6,封面!E6,封面!F6,封面!G6,封面!H6,封面!I6)</f>
        <v>填表日期：2023年9月1日</v>
      </c>
    </row>
  </sheetData>
  <mergeCells count="3">
    <mergeCell ref="A1:G1"/>
    <mergeCell ref="A2:G2"/>
    <mergeCell ref="A24:B24"/>
  </mergeCells>
  <printOptions horizontalCentered="1"/>
  <pageMargins left="0.62992125984252" right="0.62992125984252" top="0.708661417322835" bottom="0.590551181102362" header="1.02362204724409" footer="0.511811023622047"/>
  <pageSetup paperSize="9" scale="98" fitToHeight="0" orientation="landscape" horizontalDpi="300" verticalDpi="300"/>
  <headerFooter scaleWithDoc="0">
    <oddFooter>&amp;C&amp;"宋体,常规"&amp;10第 &amp;P 页，共 &amp;N 页&amp;R&amp;"宋体,常规"&amp;10评估机构：中环松德（北京）资产评估有限公司</oddFooter>
  </headerFooter>
</worksheet>
</file>

<file path=xl/worksheets/sheet8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0"/>
    <pageSetUpPr fitToPage="1"/>
  </sheetPr>
  <dimension ref="A1:I25"/>
  <sheetViews>
    <sheetView view="pageBreakPreview" zoomScaleNormal="85" workbookViewId="0">
      <selection activeCell="L45" sqref="L45"/>
    </sheetView>
  </sheetViews>
  <sheetFormatPr defaultColWidth="9" defaultRowHeight="15.75" customHeight="1"/>
  <cols>
    <col min="1" max="1" width="9.625" style="4" customWidth="1"/>
    <col min="2" max="2" width="29.625" style="4" customWidth="1"/>
    <col min="3" max="5" width="26.625" style="4" customWidth="1"/>
    <col min="6" max="6" width="12.625" style="4" customWidth="1"/>
    <col min="7" max="16384" width="9" style="4"/>
  </cols>
  <sheetData>
    <row r="1" s="1" customFormat="1" ht="24.95" customHeight="1" spans="1:6">
      <c r="A1" s="5" t="s">
        <v>752</v>
      </c>
      <c r="B1" s="5"/>
      <c r="C1" s="5"/>
      <c r="D1" s="5"/>
      <c r="E1" s="5"/>
      <c r="F1" s="5"/>
    </row>
    <row r="2" s="2" customFormat="1" ht="20.1" customHeight="1" spans="1:6">
      <c r="A2" s="6" t="str">
        <f>CONCATENATE(封面!B5,封面!D5,封面!E5,封面!F5,封面!G5,封面!H5,封面!I5)</f>
        <v>评估基准日：2023年7月31日</v>
      </c>
      <c r="B2" s="6"/>
      <c r="C2" s="6"/>
      <c r="D2" s="6"/>
      <c r="E2" s="6"/>
      <c r="F2" s="6"/>
    </row>
    <row r="3" s="2" customFormat="1" ht="20.1" customHeight="1" spans="1:6">
      <c r="A3" s="8" t="str">
        <f>封面!B4&amp;封面!D4</f>
        <v>被评估单位：北京北一中型数控机床有限责任公司</v>
      </c>
      <c r="F3" s="49" t="s">
        <v>19</v>
      </c>
    </row>
    <row r="4" s="3" customFormat="1" ht="24.95" customHeight="1" spans="1:6">
      <c r="A4" s="50" t="s">
        <v>158</v>
      </c>
      <c r="B4" s="50" t="s">
        <v>145</v>
      </c>
      <c r="C4" s="50" t="s">
        <v>109</v>
      </c>
      <c r="D4" s="50" t="s">
        <v>110</v>
      </c>
      <c r="E4" s="51" t="s">
        <v>146</v>
      </c>
      <c r="F4" s="50" t="s">
        <v>147</v>
      </c>
    </row>
    <row r="5" s="2" customFormat="1" ht="20.1" customHeight="1" spans="1:6">
      <c r="A5" s="50" t="s">
        <v>753</v>
      </c>
      <c r="B5" s="11" t="s">
        <v>60</v>
      </c>
      <c r="C5" s="13">
        <f>长期借款!H24</f>
        <v>0</v>
      </c>
      <c r="D5" s="13">
        <f>长期借款!J24</f>
        <v>0</v>
      </c>
      <c r="E5" s="13">
        <f t="shared" ref="E5:E12" si="0">D5-C5</f>
        <v>0</v>
      </c>
      <c r="F5" s="52" t="str">
        <f t="shared" ref="F5:F11" si="1">IF(C5=0,"",E5/C5*100)</f>
        <v/>
      </c>
    </row>
    <row r="6" s="2" customFormat="1" ht="20.1" customHeight="1" spans="1:6">
      <c r="A6" s="50" t="s">
        <v>754</v>
      </c>
      <c r="B6" s="11" t="s">
        <v>62</v>
      </c>
      <c r="C6" s="13">
        <f>应付债券!G24</f>
        <v>0</v>
      </c>
      <c r="D6" s="13">
        <f>应付债券!H24</f>
        <v>0</v>
      </c>
      <c r="E6" s="13">
        <f t="shared" si="0"/>
        <v>0</v>
      </c>
      <c r="F6" s="52" t="str">
        <f t="shared" si="1"/>
        <v/>
      </c>
    </row>
    <row r="7" s="2" customFormat="1" ht="20.1" customHeight="1" spans="1:6">
      <c r="A7" s="50" t="s">
        <v>755</v>
      </c>
      <c r="B7" s="11" t="s">
        <v>68</v>
      </c>
      <c r="C7" s="13">
        <f>租赁负债!F13</f>
        <v>0</v>
      </c>
      <c r="D7" s="13">
        <f>租赁负债!G13</f>
        <v>0</v>
      </c>
      <c r="E7" s="13">
        <f t="shared" si="0"/>
        <v>0</v>
      </c>
      <c r="F7" s="52" t="str">
        <f t="shared" si="1"/>
        <v/>
      </c>
    </row>
    <row r="8" s="2" customFormat="1" ht="20.1" customHeight="1" spans="1:6">
      <c r="A8" s="50" t="s">
        <v>756</v>
      </c>
      <c r="B8" s="11" t="s">
        <v>70</v>
      </c>
      <c r="C8" s="13">
        <f>长期应付款!G24</f>
        <v>0</v>
      </c>
      <c r="D8" s="13">
        <f>长期应付款!H24</f>
        <v>0</v>
      </c>
      <c r="E8" s="13">
        <f t="shared" si="0"/>
        <v>0</v>
      </c>
      <c r="F8" s="52" t="str">
        <f t="shared" si="1"/>
        <v/>
      </c>
    </row>
    <row r="9" s="2" customFormat="1" ht="20.1" customHeight="1" spans="1:6">
      <c r="A9" s="50" t="s">
        <v>757</v>
      </c>
      <c r="B9" s="11" t="s">
        <v>72</v>
      </c>
      <c r="C9" s="13">
        <f>预计负债!E23</f>
        <v>0</v>
      </c>
      <c r="D9" s="13">
        <f>预计负债!F23</f>
        <v>0</v>
      </c>
      <c r="E9" s="13">
        <f t="shared" si="0"/>
        <v>0</v>
      </c>
      <c r="F9" s="52" t="str">
        <f t="shared" si="1"/>
        <v/>
      </c>
    </row>
    <row r="10" s="2" customFormat="1" ht="20.1" customHeight="1" spans="1:6">
      <c r="A10" s="50" t="s">
        <v>758</v>
      </c>
      <c r="B10" s="11" t="s">
        <v>74</v>
      </c>
      <c r="C10" s="13">
        <f>递延收益!E14</f>
        <v>0</v>
      </c>
      <c r="D10" s="13">
        <f>递延收益!F14</f>
        <v>0</v>
      </c>
      <c r="E10" s="13">
        <f t="shared" si="0"/>
        <v>0</v>
      </c>
      <c r="F10" s="52" t="str">
        <f t="shared" si="1"/>
        <v/>
      </c>
    </row>
    <row r="11" s="2" customFormat="1" ht="20.1" customHeight="1" spans="1:6">
      <c r="A11" s="50" t="s">
        <v>759</v>
      </c>
      <c r="B11" s="11" t="s">
        <v>76</v>
      </c>
      <c r="C11" s="13">
        <f>递延所得税负债!D23</f>
        <v>0</v>
      </c>
      <c r="D11" s="13">
        <f>递延所得税负债!E23</f>
        <v>0</v>
      </c>
      <c r="E11" s="13">
        <f t="shared" si="0"/>
        <v>0</v>
      </c>
      <c r="F11" s="52" t="str">
        <f t="shared" si="1"/>
        <v/>
      </c>
    </row>
    <row r="12" s="2" customFormat="1" ht="20.1" customHeight="1" spans="1:6">
      <c r="A12" s="50" t="s">
        <v>760</v>
      </c>
      <c r="B12" s="11" t="s">
        <v>78</v>
      </c>
      <c r="C12" s="13">
        <f>其他非流动负债!E23</f>
        <v>0</v>
      </c>
      <c r="D12" s="13">
        <f>其他非流动负债!F23</f>
        <v>0</v>
      </c>
      <c r="E12" s="13">
        <f t="shared" si="0"/>
        <v>0</v>
      </c>
      <c r="F12" s="52"/>
    </row>
    <row r="13" s="2" customFormat="1" ht="20.1" customHeight="1" spans="1:6">
      <c r="A13" s="10"/>
      <c r="B13" s="14"/>
      <c r="C13" s="13"/>
      <c r="D13" s="13"/>
      <c r="E13" s="13"/>
      <c r="F13" s="52"/>
    </row>
    <row r="14" s="2" customFormat="1" ht="20.1" customHeight="1" spans="1:6">
      <c r="A14" s="10"/>
      <c r="B14" s="14"/>
      <c r="C14" s="13"/>
      <c r="D14" s="13"/>
      <c r="E14" s="13"/>
      <c r="F14" s="52"/>
    </row>
    <row r="15" s="2" customFormat="1" ht="20.1" customHeight="1" spans="1:6">
      <c r="A15" s="10"/>
      <c r="B15" s="14"/>
      <c r="C15" s="13"/>
      <c r="D15" s="13"/>
      <c r="E15" s="13"/>
      <c r="F15" s="52"/>
    </row>
    <row r="16" s="2" customFormat="1" ht="20.1" customHeight="1" spans="1:6">
      <c r="A16" s="10"/>
      <c r="B16" s="14"/>
      <c r="C16" s="13"/>
      <c r="D16" s="13"/>
      <c r="E16" s="13"/>
      <c r="F16" s="52"/>
    </row>
    <row r="17" s="2" customFormat="1" ht="20.1" customHeight="1" spans="1:9">
      <c r="A17" s="10"/>
      <c r="B17" s="14"/>
      <c r="C17" s="13"/>
      <c r="D17" s="13"/>
      <c r="E17" s="13"/>
      <c r="F17" s="52"/>
      <c r="I17" s="14"/>
    </row>
    <row r="18" s="2" customFormat="1" ht="20.1" customHeight="1" spans="1:6">
      <c r="A18" s="10"/>
      <c r="B18" s="14"/>
      <c r="C18" s="13"/>
      <c r="D18" s="13"/>
      <c r="E18" s="13"/>
      <c r="F18" s="52"/>
    </row>
    <row r="19" s="2" customFormat="1" ht="20.1" customHeight="1" spans="1:6">
      <c r="A19" s="10"/>
      <c r="B19" s="14"/>
      <c r="C19" s="13"/>
      <c r="D19" s="13"/>
      <c r="E19" s="13"/>
      <c r="F19" s="52"/>
    </row>
    <row r="20" s="2" customFormat="1" ht="20.1" customHeight="1" spans="1:6">
      <c r="A20" s="10"/>
      <c r="B20" s="14"/>
      <c r="C20" s="13"/>
      <c r="D20" s="13"/>
      <c r="E20" s="13"/>
      <c r="F20" s="52"/>
    </row>
    <row r="21" s="2" customFormat="1" ht="20.1" customHeight="1" spans="1:6">
      <c r="A21" s="50"/>
      <c r="B21" s="53"/>
      <c r="C21" s="13"/>
      <c r="D21" s="13"/>
      <c r="E21" s="13"/>
      <c r="F21" s="52"/>
    </row>
    <row r="22" s="2" customFormat="1" ht="20.1" customHeight="1" spans="1:6">
      <c r="A22" s="50"/>
      <c r="B22" s="53"/>
      <c r="C22" s="13"/>
      <c r="D22" s="13"/>
      <c r="E22" s="13"/>
      <c r="F22" s="52"/>
    </row>
    <row r="23" s="2" customFormat="1" ht="20.1" customHeight="1" spans="1:6">
      <c r="A23" s="50" t="s">
        <v>761</v>
      </c>
      <c r="B23" s="10" t="s">
        <v>80</v>
      </c>
      <c r="C23" s="13">
        <f>SUM(C5:C22)</f>
        <v>0</v>
      </c>
      <c r="D23" s="13">
        <f>SUM(D5:D22)</f>
        <v>0</v>
      </c>
      <c r="E23" s="13">
        <f>SUM(E5:E22)</f>
        <v>0</v>
      </c>
      <c r="F23" s="52" t="str">
        <f>IF(C23=0,"",E23/C23*100)</f>
        <v/>
      </c>
    </row>
    <row r="24" s="2" customFormat="1" customHeight="1" spans="1:1">
      <c r="A24" s="18" t="str">
        <f>其他流动负债!A25</f>
        <v>被评估单位填表人：</v>
      </c>
    </row>
    <row r="25" s="2" customFormat="1" customHeight="1" spans="1:1">
      <c r="A25" s="19" t="str">
        <f>CONCATENATE(封面!B6,封面!D6,封面!E6,封面!F6,封面!G6,封面!H6,封面!I6)</f>
        <v>填表日期：2023年9月1日</v>
      </c>
    </row>
  </sheetData>
  <mergeCells count="2">
    <mergeCell ref="A1:F1"/>
    <mergeCell ref="A2:F2"/>
  </mergeCells>
  <hyperlinks>
    <hyperlink ref="B5" location="长期借款!B6" display="长期借款"/>
    <hyperlink ref="B6" location="应付债券!B7" display="应付债券"/>
    <hyperlink ref="B7" location="租赁负债!B8" display="租赁负债"/>
    <hyperlink ref="B8" location="长期应付款!B9" display="长期应付款"/>
    <hyperlink ref="B11" location="递延所得税负债!B12" display="递延所得税负债"/>
    <hyperlink ref="B10" location="递延收益!B11" display="递延收益"/>
    <hyperlink ref="B9" location="预计负债!B10" display="预计负债"/>
    <hyperlink ref="B12" location="其他非流动负债!A1" display="其他非流动负债"/>
  </hyperlinks>
  <printOptions horizontalCentered="1"/>
  <pageMargins left="0.62992125984252" right="0.62992125984252" top="0.708661417322835" bottom="0.590551181102362" header="1.02362204724409" footer="0.511811023622047"/>
  <pageSetup paperSize="9" scale="94" fitToHeight="0" orientation="landscape" horizontalDpi="300" verticalDpi="300"/>
  <headerFooter scaleWithDoc="0">
    <oddFooter>&amp;C&amp;"宋体,常规"&amp;10第 &amp;P 页，共 &amp;N 页&amp;R&amp;"宋体,常规"&amp;10评估机构：中环松德（北京）资产评估有限公司</oddFooter>
  </headerFooter>
</worksheet>
</file>

<file path=xl/worksheets/sheet8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view="pageBreakPreview" zoomScaleNormal="100" workbookViewId="0">
      <selection activeCell="L45" sqref="L45"/>
    </sheetView>
  </sheetViews>
  <sheetFormatPr defaultColWidth="9" defaultRowHeight="15.75" customHeight="1"/>
  <cols>
    <col min="1" max="1" width="5.5" style="4" customWidth="1"/>
    <col min="2" max="2" width="18.125" style="4" customWidth="1"/>
    <col min="3" max="4" width="12.375" style="4" customWidth="1"/>
    <col min="5" max="5" width="7.125" style="4" customWidth="1"/>
    <col min="6" max="6" width="6.125" style="4" customWidth="1"/>
    <col min="7" max="7" width="12" style="4" customWidth="1"/>
    <col min="8" max="8" width="14.375" style="4" customWidth="1"/>
    <col min="9" max="9" width="11.875" style="4" customWidth="1"/>
    <col min="10" max="10" width="12.875" style="4" customWidth="1"/>
    <col min="11" max="11" width="20.375" style="4" customWidth="1"/>
    <col min="12" max="16384" width="9" style="4"/>
  </cols>
  <sheetData>
    <row r="1" s="1" customFormat="1" ht="24.95" customHeight="1" spans="1:11">
      <c r="A1" s="5" t="s">
        <v>762</v>
      </c>
      <c r="B1" s="5"/>
      <c r="C1" s="5"/>
      <c r="D1" s="5"/>
      <c r="E1" s="5"/>
      <c r="F1" s="5"/>
      <c r="G1" s="5"/>
      <c r="H1" s="5"/>
      <c r="I1" s="5"/>
      <c r="J1" s="5"/>
      <c r="K1" s="5"/>
    </row>
    <row r="2" s="2" customFormat="1" ht="20.1" customHeight="1" spans="1:11">
      <c r="A2" s="6" t="str">
        <f>CONCATENATE(封面!B5,封面!D5,封面!E5,封面!F5,封面!G5,封面!H5,封面!I5)</f>
        <v>评估基准日：2023年7月31日</v>
      </c>
      <c r="B2" s="6"/>
      <c r="C2" s="6"/>
      <c r="D2" s="6"/>
      <c r="E2" s="6"/>
      <c r="F2" s="6"/>
      <c r="G2" s="6"/>
      <c r="H2" s="7"/>
      <c r="I2" s="7"/>
      <c r="J2" s="7"/>
      <c r="K2" s="7"/>
    </row>
    <row r="3" s="2" customFormat="1" ht="20.1" customHeight="1" spans="1:11">
      <c r="A3" s="8" t="str">
        <f>封面!B4&amp;封面!D4</f>
        <v>被评估单位：北京北一中型数控机床有限责任公司</v>
      </c>
      <c r="K3" s="9" t="s">
        <v>19</v>
      </c>
    </row>
    <row r="4" s="3" customFormat="1" ht="24.95" customHeight="1" spans="1:11">
      <c r="A4" s="10" t="s">
        <v>21</v>
      </c>
      <c r="B4" s="10" t="s">
        <v>711</v>
      </c>
      <c r="C4" s="10" t="s">
        <v>226</v>
      </c>
      <c r="D4" s="10" t="s">
        <v>712</v>
      </c>
      <c r="E4" s="10" t="s">
        <v>713</v>
      </c>
      <c r="F4" s="10" t="s">
        <v>178</v>
      </c>
      <c r="G4" s="10" t="s">
        <v>714</v>
      </c>
      <c r="H4" s="10" t="s">
        <v>109</v>
      </c>
      <c r="I4" s="10" t="s">
        <v>715</v>
      </c>
      <c r="J4" s="10" t="s">
        <v>110</v>
      </c>
      <c r="K4" s="10" t="s">
        <v>24</v>
      </c>
    </row>
    <row r="5" s="2" customFormat="1" ht="20.1" customHeight="1" spans="1:11">
      <c r="A5" s="10"/>
      <c r="B5" s="11"/>
      <c r="C5" s="12"/>
      <c r="D5" s="12"/>
      <c r="E5" s="12"/>
      <c r="F5" s="10"/>
      <c r="G5" s="13"/>
      <c r="H5" s="13"/>
      <c r="I5" s="45"/>
      <c r="J5" s="13"/>
      <c r="K5" s="14"/>
    </row>
    <row r="6" s="2" customFormat="1" ht="20.1" customHeight="1" spans="1:11">
      <c r="A6" s="10"/>
      <c r="B6" s="11"/>
      <c r="C6" s="12"/>
      <c r="D6" s="12"/>
      <c r="E6" s="10"/>
      <c r="F6" s="10"/>
      <c r="G6" s="13"/>
      <c r="H6" s="13"/>
      <c r="I6" s="45"/>
      <c r="J6" s="13"/>
      <c r="K6" s="14"/>
    </row>
    <row r="7" s="2" customFormat="1" ht="20.1" customHeight="1" spans="1:11">
      <c r="A7" s="10"/>
      <c r="B7" s="11"/>
      <c r="C7" s="12"/>
      <c r="D7" s="12"/>
      <c r="E7" s="10"/>
      <c r="F7" s="10"/>
      <c r="G7" s="13"/>
      <c r="H7" s="13"/>
      <c r="I7" s="45"/>
      <c r="J7" s="13"/>
      <c r="K7" s="14"/>
    </row>
    <row r="8" s="2" customFormat="1" ht="20.1" customHeight="1" spans="1:11">
      <c r="A8" s="10"/>
      <c r="B8" s="11"/>
      <c r="C8" s="12"/>
      <c r="D8" s="12"/>
      <c r="E8" s="10"/>
      <c r="F8" s="10"/>
      <c r="G8" s="13"/>
      <c r="H8" s="13"/>
      <c r="I8" s="45"/>
      <c r="J8" s="13"/>
      <c r="K8" s="14"/>
    </row>
    <row r="9" s="2" customFormat="1" ht="20.1" customHeight="1" spans="1:11">
      <c r="A9" s="10"/>
      <c r="B9" s="11"/>
      <c r="C9" s="12"/>
      <c r="D9" s="12"/>
      <c r="E9" s="10"/>
      <c r="F9" s="10"/>
      <c r="G9" s="13"/>
      <c r="H9" s="13"/>
      <c r="I9" s="45"/>
      <c r="J9" s="13"/>
      <c r="K9" s="14"/>
    </row>
    <row r="10" s="2" customFormat="1" ht="20.1" customHeight="1" spans="1:11">
      <c r="A10" s="10"/>
      <c r="B10" s="11"/>
      <c r="C10" s="12"/>
      <c r="D10" s="12"/>
      <c r="E10" s="10"/>
      <c r="F10" s="10"/>
      <c r="G10" s="13"/>
      <c r="H10" s="13"/>
      <c r="I10" s="45"/>
      <c r="J10" s="13"/>
      <c r="K10" s="14"/>
    </row>
    <row r="11" s="2" customFormat="1" ht="20.1" customHeight="1" spans="1:11">
      <c r="A11" s="10"/>
      <c r="B11" s="11"/>
      <c r="C11" s="12"/>
      <c r="D11" s="12"/>
      <c r="E11" s="10"/>
      <c r="F11" s="10"/>
      <c r="G11" s="13"/>
      <c r="H11" s="13"/>
      <c r="I11" s="45"/>
      <c r="J11" s="13"/>
      <c r="K11" s="14"/>
    </row>
    <row r="12" s="2" customFormat="1" ht="20.1" customHeight="1" spans="1:11">
      <c r="A12" s="10"/>
      <c r="B12" s="11"/>
      <c r="C12" s="12"/>
      <c r="D12" s="12"/>
      <c r="E12" s="10"/>
      <c r="F12" s="10"/>
      <c r="G12" s="13"/>
      <c r="H12" s="13"/>
      <c r="I12" s="45"/>
      <c r="J12" s="13"/>
      <c r="K12" s="14"/>
    </row>
    <row r="13" s="2" customFormat="1" ht="20.1" customHeight="1" spans="1:11">
      <c r="A13" s="10"/>
      <c r="B13" s="11"/>
      <c r="C13" s="12"/>
      <c r="D13" s="12"/>
      <c r="E13" s="10"/>
      <c r="F13" s="10"/>
      <c r="G13" s="13"/>
      <c r="H13" s="13"/>
      <c r="I13" s="45"/>
      <c r="J13" s="13"/>
      <c r="K13" s="14"/>
    </row>
    <row r="14" s="2" customFormat="1" ht="20.1" customHeight="1" spans="1:11">
      <c r="A14" s="10"/>
      <c r="B14" s="11"/>
      <c r="C14" s="12"/>
      <c r="D14" s="12"/>
      <c r="E14" s="10"/>
      <c r="F14" s="10"/>
      <c r="G14" s="13"/>
      <c r="H14" s="13"/>
      <c r="I14" s="45"/>
      <c r="J14" s="13"/>
      <c r="K14" s="14"/>
    </row>
    <row r="15" s="2" customFormat="1" ht="20.1" customHeight="1" spans="1:11">
      <c r="A15" s="10"/>
      <c r="B15" s="11"/>
      <c r="C15" s="12"/>
      <c r="D15" s="12"/>
      <c r="E15" s="10"/>
      <c r="F15" s="10"/>
      <c r="G15" s="13"/>
      <c r="H15" s="13"/>
      <c r="I15" s="45"/>
      <c r="J15" s="13"/>
      <c r="K15" s="14"/>
    </row>
    <row r="16" s="2" customFormat="1" ht="20.1" customHeight="1" spans="1:11">
      <c r="A16" s="10"/>
      <c r="B16" s="11"/>
      <c r="C16" s="12"/>
      <c r="D16" s="12"/>
      <c r="E16" s="10"/>
      <c r="F16" s="10"/>
      <c r="G16" s="13"/>
      <c r="H16" s="13"/>
      <c r="I16" s="46"/>
      <c r="J16" s="13"/>
      <c r="K16" s="14"/>
    </row>
    <row r="17" s="2" customFormat="1" ht="20.1" customHeight="1" spans="1:11">
      <c r="A17" s="10"/>
      <c r="B17" s="11"/>
      <c r="C17" s="12"/>
      <c r="D17" s="12"/>
      <c r="E17" s="10"/>
      <c r="F17" s="10"/>
      <c r="G17" s="13"/>
      <c r="H17" s="15"/>
      <c r="I17" s="45"/>
      <c r="J17" s="47"/>
      <c r="K17" s="14"/>
    </row>
    <row r="18" s="2" customFormat="1" ht="20.1" customHeight="1" spans="1:11">
      <c r="A18" s="10"/>
      <c r="B18" s="11"/>
      <c r="C18" s="12"/>
      <c r="D18" s="12"/>
      <c r="E18" s="10"/>
      <c r="F18" s="10"/>
      <c r="G18" s="13"/>
      <c r="H18" s="13"/>
      <c r="I18" s="48"/>
      <c r="J18" s="13"/>
      <c r="K18" s="14"/>
    </row>
    <row r="19" s="2" customFormat="1" ht="20.1" customHeight="1" spans="1:11">
      <c r="A19" s="10"/>
      <c r="B19" s="11"/>
      <c r="C19" s="12"/>
      <c r="D19" s="12"/>
      <c r="E19" s="10"/>
      <c r="F19" s="10"/>
      <c r="G19" s="13"/>
      <c r="H19" s="13"/>
      <c r="I19" s="45"/>
      <c r="J19" s="13"/>
      <c r="K19" s="14"/>
    </row>
    <row r="20" s="2" customFormat="1" ht="20.1" customHeight="1" spans="1:11">
      <c r="A20" s="10"/>
      <c r="B20" s="11"/>
      <c r="C20" s="12"/>
      <c r="D20" s="12"/>
      <c r="E20" s="10"/>
      <c r="F20" s="10"/>
      <c r="G20" s="13"/>
      <c r="H20" s="13"/>
      <c r="I20" s="45"/>
      <c r="J20" s="13"/>
      <c r="K20" s="14"/>
    </row>
    <row r="21" s="2" customFormat="1" ht="20.1" customHeight="1" spans="1:11">
      <c r="A21" s="10"/>
      <c r="B21" s="11"/>
      <c r="C21" s="12"/>
      <c r="D21" s="12"/>
      <c r="E21" s="10"/>
      <c r="F21" s="10"/>
      <c r="G21" s="13"/>
      <c r="H21" s="13"/>
      <c r="I21" s="45"/>
      <c r="J21" s="13"/>
      <c r="K21" s="14"/>
    </row>
    <row r="22" s="2" customFormat="1" ht="20.1" customHeight="1" spans="1:11">
      <c r="A22" s="10"/>
      <c r="B22" s="11"/>
      <c r="C22" s="12"/>
      <c r="D22" s="12"/>
      <c r="E22" s="10"/>
      <c r="F22" s="10"/>
      <c r="G22" s="13"/>
      <c r="H22" s="13"/>
      <c r="I22" s="45"/>
      <c r="J22" s="13"/>
      <c r="K22" s="14"/>
    </row>
    <row r="23" s="2" customFormat="1" ht="20.1" customHeight="1" spans="1:11">
      <c r="A23" s="10"/>
      <c r="B23" s="11"/>
      <c r="C23" s="12"/>
      <c r="D23" s="12"/>
      <c r="E23" s="10"/>
      <c r="F23" s="10"/>
      <c r="G23" s="13"/>
      <c r="H23" s="13"/>
      <c r="I23" s="45"/>
      <c r="J23" s="13"/>
      <c r="K23" s="14"/>
    </row>
    <row r="24" s="2" customFormat="1" ht="20.1" customHeight="1" spans="1:11">
      <c r="A24" s="16" t="s">
        <v>694</v>
      </c>
      <c r="B24" s="17"/>
      <c r="C24" s="12"/>
      <c r="D24" s="12"/>
      <c r="E24" s="10"/>
      <c r="F24" s="10"/>
      <c r="G24" s="13"/>
      <c r="H24" s="13">
        <f>SUM(H5:H23)</f>
        <v>0</v>
      </c>
      <c r="I24" s="45"/>
      <c r="J24" s="13">
        <f>SUM(J5:J23)</f>
        <v>0</v>
      </c>
      <c r="K24" s="14"/>
    </row>
    <row r="25" s="2" customFormat="1" customHeight="1" spans="1:1">
      <c r="A25" s="18" t="str">
        <f>'非流动负债汇总 '!A24</f>
        <v>被评估单位填表人：</v>
      </c>
    </row>
    <row r="26" s="2" customFormat="1" customHeight="1" spans="1:1">
      <c r="A26" s="19" t="str">
        <f>CONCATENATE(封面!B6,封面!D6,封面!E6,封面!F6,封面!G6,封面!H6,封面!I6)</f>
        <v>填表日期：2023年9月1日</v>
      </c>
    </row>
  </sheetData>
  <mergeCells count="3">
    <mergeCell ref="A1:K1"/>
    <mergeCell ref="A2:K2"/>
    <mergeCell ref="A24:B24"/>
  </mergeCells>
  <printOptions horizontalCentered="1"/>
  <pageMargins left="0.62992125984252" right="0.62992125984252" top="0.708661417322835" bottom="0.590551181102362" header="1.02362204724409" footer="0.511811023622047"/>
  <pageSetup paperSize="9" scale="94" fitToHeight="0" orientation="landscape" horizontalDpi="300" verticalDpi="300"/>
  <headerFooter scaleWithDoc="0">
    <oddFooter>&amp;C&amp;"宋体,常规"&amp;10第 &amp;P 页，共 &amp;N 页&amp;R&amp;"宋体,常规"&amp;10评估机构：中环松德（北京）资产评估有限公司</oddFooter>
  </headerFooter>
  <legacyDrawing r:id="rId2"/>
</worksheet>
</file>

<file path=xl/worksheets/sheet8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26"/>
  <sheetViews>
    <sheetView showGridLines="0" view="pageBreakPreview" zoomScaleNormal="100" workbookViewId="0">
      <selection activeCell="L45" sqref="L45"/>
    </sheetView>
  </sheetViews>
  <sheetFormatPr defaultColWidth="8.625" defaultRowHeight="13"/>
  <cols>
    <col min="1" max="1" width="6" style="4" customWidth="1"/>
    <col min="2" max="2" width="20.875" style="4" customWidth="1"/>
    <col min="3" max="3" width="8.5" style="4" customWidth="1"/>
    <col min="4" max="5" width="13.875" style="4" customWidth="1"/>
    <col min="6" max="6" width="11.125" style="4" customWidth="1"/>
    <col min="7" max="8" width="17.125" style="4" customWidth="1"/>
    <col min="9" max="9" width="25.875" style="4" customWidth="1"/>
    <col min="10" max="16384" width="8.625" style="4"/>
  </cols>
  <sheetData>
    <row r="1" s="1" customFormat="1" ht="24.95" customHeight="1" spans="1:9">
      <c r="A1" s="20" t="s">
        <v>763</v>
      </c>
      <c r="B1" s="20"/>
      <c r="C1" s="20"/>
      <c r="D1" s="20"/>
      <c r="E1" s="20"/>
      <c r="F1" s="20"/>
      <c r="G1" s="20"/>
      <c r="H1" s="20"/>
      <c r="I1" s="20"/>
    </row>
    <row r="2" s="2" customFormat="1" ht="20.1" customHeight="1" spans="1:9">
      <c r="A2" s="6" t="str">
        <f>CONCATENATE(封面!B5,封面!D5,封面!E5,封面!F5,封面!G5,封面!H5,封面!I5)</f>
        <v>评估基准日：2023年7月31日</v>
      </c>
      <c r="B2" s="6"/>
      <c r="C2" s="6"/>
      <c r="D2" s="6"/>
      <c r="E2" s="6"/>
      <c r="F2" s="6"/>
      <c r="G2" s="6"/>
      <c r="H2" s="7"/>
      <c r="I2" s="7"/>
    </row>
    <row r="3" s="2" customFormat="1" ht="20.1" customHeight="1" spans="1:9">
      <c r="A3" s="8" t="str">
        <f>封面!B4&amp;封面!D4</f>
        <v>被评估单位：北京北一中型数控机床有限责任公司</v>
      </c>
      <c r="I3" s="9" t="s">
        <v>19</v>
      </c>
    </row>
    <row r="4" s="2" customFormat="1" ht="24.95" customHeight="1" spans="1:9">
      <c r="A4" s="10" t="s">
        <v>21</v>
      </c>
      <c r="B4" s="10" t="s">
        <v>764</v>
      </c>
      <c r="C4" s="10" t="s">
        <v>765</v>
      </c>
      <c r="D4" s="10" t="s">
        <v>226</v>
      </c>
      <c r="E4" s="10" t="s">
        <v>712</v>
      </c>
      <c r="F4" s="10" t="s">
        <v>207</v>
      </c>
      <c r="G4" s="10" t="s">
        <v>109</v>
      </c>
      <c r="H4" s="10" t="s">
        <v>110</v>
      </c>
      <c r="I4" s="10" t="s">
        <v>766</v>
      </c>
    </row>
    <row r="5" s="2" customFormat="1" ht="20.1" customHeight="1" spans="1:9">
      <c r="A5" s="10"/>
      <c r="B5" s="11"/>
      <c r="C5" s="10"/>
      <c r="D5" s="10"/>
      <c r="E5" s="10"/>
      <c r="F5" s="10"/>
      <c r="G5" s="13"/>
      <c r="H5" s="13"/>
      <c r="I5" s="14"/>
    </row>
    <row r="6" s="2" customFormat="1" ht="20.1" customHeight="1" spans="1:9">
      <c r="A6" s="10"/>
      <c r="B6" s="11"/>
      <c r="C6" s="10"/>
      <c r="D6" s="10"/>
      <c r="E6" s="10"/>
      <c r="F6" s="10"/>
      <c r="G6" s="13"/>
      <c r="H6" s="13"/>
      <c r="I6" s="14"/>
    </row>
    <row r="7" s="2" customFormat="1" ht="20.1" customHeight="1" spans="1:9">
      <c r="A7" s="10"/>
      <c r="B7" s="11"/>
      <c r="C7" s="10"/>
      <c r="D7" s="10"/>
      <c r="E7" s="10"/>
      <c r="F7" s="10"/>
      <c r="G7" s="13"/>
      <c r="H7" s="13"/>
      <c r="I7" s="14"/>
    </row>
    <row r="8" s="2" customFormat="1" ht="20.1" customHeight="1" spans="1:9">
      <c r="A8" s="10"/>
      <c r="B8" s="11"/>
      <c r="C8" s="10"/>
      <c r="D8" s="10"/>
      <c r="E8" s="10"/>
      <c r="F8" s="10"/>
      <c r="G8" s="13"/>
      <c r="H8" s="13"/>
      <c r="I8" s="14"/>
    </row>
    <row r="9" s="2" customFormat="1" ht="20.1" customHeight="1" spans="1:9">
      <c r="A9" s="10"/>
      <c r="B9" s="11"/>
      <c r="C9" s="10"/>
      <c r="D9" s="10"/>
      <c r="E9" s="10"/>
      <c r="F9" s="10"/>
      <c r="G9" s="13"/>
      <c r="H9" s="13"/>
      <c r="I9" s="14"/>
    </row>
    <row r="10" s="2" customFormat="1" ht="20.1" customHeight="1" spans="1:9">
      <c r="A10" s="10"/>
      <c r="B10" s="11"/>
      <c r="C10" s="10"/>
      <c r="D10" s="10"/>
      <c r="E10" s="10"/>
      <c r="F10" s="10"/>
      <c r="G10" s="13"/>
      <c r="H10" s="13"/>
      <c r="I10" s="14"/>
    </row>
    <row r="11" s="2" customFormat="1" ht="20.1" customHeight="1" spans="1:9">
      <c r="A11" s="10"/>
      <c r="B11" s="11"/>
      <c r="C11" s="10"/>
      <c r="D11" s="10"/>
      <c r="E11" s="10"/>
      <c r="F11" s="10"/>
      <c r="G11" s="13"/>
      <c r="H11" s="13"/>
      <c r="I11" s="14"/>
    </row>
    <row r="12" s="2" customFormat="1" ht="20.1" customHeight="1" spans="1:9">
      <c r="A12" s="10"/>
      <c r="B12" s="11"/>
      <c r="C12" s="10"/>
      <c r="D12" s="10"/>
      <c r="E12" s="10"/>
      <c r="F12" s="10"/>
      <c r="G12" s="13"/>
      <c r="H12" s="13"/>
      <c r="I12" s="14"/>
    </row>
    <row r="13" s="2" customFormat="1" ht="20.1" customHeight="1" spans="1:9">
      <c r="A13" s="10"/>
      <c r="B13" s="11"/>
      <c r="C13" s="10"/>
      <c r="D13" s="10"/>
      <c r="E13" s="10"/>
      <c r="F13" s="10"/>
      <c r="G13" s="13"/>
      <c r="H13" s="13"/>
      <c r="I13" s="14"/>
    </row>
    <row r="14" s="2" customFormat="1" ht="20.1" customHeight="1" spans="1:9">
      <c r="A14" s="10"/>
      <c r="B14" s="11"/>
      <c r="C14" s="10"/>
      <c r="D14" s="10"/>
      <c r="E14" s="10"/>
      <c r="F14" s="10"/>
      <c r="G14" s="13"/>
      <c r="H14" s="13"/>
      <c r="I14" s="14"/>
    </row>
    <row r="15" s="2" customFormat="1" ht="20.1" customHeight="1" spans="1:9">
      <c r="A15" s="10"/>
      <c r="B15" s="11"/>
      <c r="C15" s="10"/>
      <c r="D15" s="10"/>
      <c r="E15" s="10"/>
      <c r="F15" s="10"/>
      <c r="G15" s="13"/>
      <c r="H15" s="13"/>
      <c r="I15" s="14"/>
    </row>
    <row r="16" s="2" customFormat="1" ht="20.1" customHeight="1" spans="1:9">
      <c r="A16" s="10"/>
      <c r="B16" s="11"/>
      <c r="C16" s="10"/>
      <c r="D16" s="10"/>
      <c r="E16" s="10"/>
      <c r="F16" s="10"/>
      <c r="G16" s="13"/>
      <c r="H16" s="13"/>
      <c r="I16" s="40"/>
    </row>
    <row r="17" s="2" customFormat="1" ht="20.1" customHeight="1" spans="1:9">
      <c r="A17" s="10"/>
      <c r="B17" s="11"/>
      <c r="C17" s="10"/>
      <c r="D17" s="10"/>
      <c r="E17" s="10"/>
      <c r="F17" s="10"/>
      <c r="G17" s="13"/>
      <c r="H17" s="15"/>
      <c r="I17" s="14"/>
    </row>
    <row r="18" s="2" customFormat="1" ht="20.1" customHeight="1" spans="1:9">
      <c r="A18" s="10"/>
      <c r="B18" s="11"/>
      <c r="C18" s="10"/>
      <c r="D18" s="10"/>
      <c r="E18" s="10"/>
      <c r="F18" s="10"/>
      <c r="G18" s="13"/>
      <c r="H18" s="13"/>
      <c r="I18" s="41"/>
    </row>
    <row r="19" s="2" customFormat="1" ht="20.1" customHeight="1" spans="1:9">
      <c r="A19" s="10"/>
      <c r="B19" s="11"/>
      <c r="C19" s="10"/>
      <c r="D19" s="10"/>
      <c r="E19" s="10"/>
      <c r="F19" s="10"/>
      <c r="G19" s="13"/>
      <c r="H19" s="13"/>
      <c r="I19" s="14"/>
    </row>
    <row r="20" s="2" customFormat="1" ht="20.1" customHeight="1" spans="1:9">
      <c r="A20" s="10"/>
      <c r="B20" s="11"/>
      <c r="C20" s="10"/>
      <c r="D20" s="10"/>
      <c r="E20" s="10"/>
      <c r="F20" s="10"/>
      <c r="G20" s="13"/>
      <c r="H20" s="13"/>
      <c r="I20" s="14"/>
    </row>
    <row r="21" s="2" customFormat="1" ht="20.1" customHeight="1" spans="1:9">
      <c r="A21" s="10"/>
      <c r="B21" s="11"/>
      <c r="C21" s="10"/>
      <c r="D21" s="10"/>
      <c r="E21" s="16"/>
      <c r="F21" s="10"/>
      <c r="G21" s="13"/>
      <c r="H21" s="13"/>
      <c r="I21" s="14"/>
    </row>
    <row r="22" s="2" customFormat="1" ht="20.1" customHeight="1" spans="1:9">
      <c r="A22" s="10"/>
      <c r="B22" s="11"/>
      <c r="C22" s="10"/>
      <c r="D22" s="10"/>
      <c r="E22" s="10"/>
      <c r="F22" s="10"/>
      <c r="G22" s="13"/>
      <c r="H22" s="13"/>
      <c r="I22" s="14"/>
    </row>
    <row r="23" s="2" customFormat="1" ht="20.1" customHeight="1" spans="1:9">
      <c r="A23" s="10"/>
      <c r="B23" s="11"/>
      <c r="C23" s="10"/>
      <c r="D23" s="10"/>
      <c r="E23" s="10"/>
      <c r="F23" s="10"/>
      <c r="G23" s="13"/>
      <c r="H23" s="13"/>
      <c r="I23" s="14"/>
    </row>
    <row r="24" s="2" customFormat="1" ht="20.1" customHeight="1" spans="1:19">
      <c r="A24" s="16" t="s">
        <v>694</v>
      </c>
      <c r="B24" s="17"/>
      <c r="C24" s="10"/>
      <c r="D24" s="10"/>
      <c r="E24" s="10"/>
      <c r="F24" s="10"/>
      <c r="G24" s="13">
        <f>SUM(G5:G23)</f>
        <v>0</v>
      </c>
      <c r="H24" s="13">
        <f>SUM(H5:H23)</f>
        <v>0</v>
      </c>
      <c r="I24" s="43"/>
      <c r="J24" s="44"/>
      <c r="K24" s="44"/>
      <c r="L24" s="44"/>
      <c r="M24" s="44"/>
      <c r="N24" s="44"/>
      <c r="O24" s="44"/>
      <c r="P24" s="44"/>
      <c r="Q24" s="44"/>
      <c r="R24" s="44"/>
      <c r="S24" s="44"/>
    </row>
    <row r="25" s="2" customFormat="1" ht="15.75" customHeight="1" spans="1:7">
      <c r="A25" s="18" t="str">
        <f>长期借款!A25</f>
        <v>被评估单位填表人：</v>
      </c>
      <c r="G25" s="8"/>
    </row>
    <row r="26" s="2" customFormat="1" ht="15.75" customHeight="1" spans="1:1">
      <c r="A26" s="19" t="str">
        <f>CONCATENATE(封面!B6,封面!D6,封面!E6,封面!F6,封面!G6,封面!H6,封面!I6)</f>
        <v>填表日期：2023年9月1日</v>
      </c>
    </row>
  </sheetData>
  <mergeCells count="3">
    <mergeCell ref="A1:I1"/>
    <mergeCell ref="A2:I2"/>
    <mergeCell ref="A24:B24"/>
  </mergeCells>
  <printOptions horizontalCentered="1"/>
  <pageMargins left="0.62992125984252" right="0.62992125984252" top="0.708661417322835" bottom="0.590551181102362" header="1.02362204724409" footer="0.511811023622047"/>
  <pageSetup paperSize="9" scale="93" fitToHeight="0" orientation="landscape" horizontalDpi="300" verticalDpi="300"/>
  <headerFooter scaleWithDoc="0">
    <oddFooter>&amp;C&amp;"宋体,常规"&amp;10第 &amp;P 页，共 &amp;N 页&amp;R&amp;"宋体,常规"&amp;10评估机构：中环松德（北京）资产评估有限公司</oddFooter>
  </headerFooter>
</worksheet>
</file>

<file path=xl/worksheets/sheet8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6"/>
  <sheetViews>
    <sheetView view="pageBreakPreview" zoomScale="160" zoomScaleNormal="100" workbookViewId="0">
      <selection activeCell="L45" sqref="L45"/>
    </sheetView>
  </sheetViews>
  <sheetFormatPr defaultColWidth="11" defaultRowHeight="15.5" outlineLevelCol="7"/>
  <sheetData>
    <row r="1" ht="23" spans="1:8">
      <c r="A1" s="24" t="s">
        <v>767</v>
      </c>
      <c r="B1" s="24"/>
      <c r="C1" s="24"/>
      <c r="D1" s="24"/>
      <c r="E1" s="24"/>
      <c r="F1" s="24"/>
      <c r="G1" s="24"/>
      <c r="H1" s="24"/>
    </row>
    <row r="2" spans="1:8">
      <c r="A2" s="25" t="str">
        <f>应付债券!A2</f>
        <v>评估基准日：2023年7月31日</v>
      </c>
      <c r="B2" s="25"/>
      <c r="C2" s="25"/>
      <c r="D2" s="25"/>
      <c r="E2" s="25"/>
      <c r="F2" s="25"/>
      <c r="G2" s="25"/>
      <c r="H2" s="25"/>
    </row>
    <row r="3" s="42" customFormat="1" ht="13" spans="1:8">
      <c r="A3" s="22" t="str">
        <f>应付债券!A3</f>
        <v>被评估单位：北京北一中型数控机床有限责任公司</v>
      </c>
      <c r="B3" s="22"/>
      <c r="C3" s="22"/>
      <c r="D3" s="22"/>
      <c r="E3" s="22"/>
      <c r="F3" s="22"/>
      <c r="G3" s="22"/>
      <c r="H3" s="26" t="s">
        <v>295</v>
      </c>
    </row>
    <row r="4" s="42" customFormat="1" ht="13" spans="1:8">
      <c r="A4" s="10" t="s">
        <v>21</v>
      </c>
      <c r="B4" s="10" t="s">
        <v>503</v>
      </c>
      <c r="C4" s="10" t="s">
        <v>768</v>
      </c>
      <c r="D4" s="10" t="s">
        <v>769</v>
      </c>
      <c r="E4" s="10" t="s">
        <v>292</v>
      </c>
      <c r="F4" s="10" t="s">
        <v>109</v>
      </c>
      <c r="G4" s="10" t="s">
        <v>110</v>
      </c>
      <c r="H4" s="28" t="s">
        <v>24</v>
      </c>
    </row>
    <row r="5" s="42" customFormat="1" ht="13" spans="1:8">
      <c r="A5" s="30"/>
      <c r="B5" s="30"/>
      <c r="C5" s="30"/>
      <c r="D5" s="30"/>
      <c r="E5" s="30"/>
      <c r="F5" s="30"/>
      <c r="G5" s="30"/>
      <c r="H5" s="30"/>
    </row>
    <row r="6" s="42" customFormat="1" ht="13" spans="1:8">
      <c r="A6" s="30"/>
      <c r="B6" s="30"/>
      <c r="C6" s="30"/>
      <c r="D6" s="30"/>
      <c r="E6" s="30"/>
      <c r="F6" s="30"/>
      <c r="G6" s="30"/>
      <c r="H6" s="30"/>
    </row>
    <row r="7" s="42" customFormat="1" ht="13" spans="1:8">
      <c r="A7" s="30"/>
      <c r="B7" s="30"/>
      <c r="C7" s="30"/>
      <c r="D7" s="30"/>
      <c r="E7" s="30"/>
      <c r="F7" s="30"/>
      <c r="G7" s="30"/>
      <c r="H7" s="30"/>
    </row>
    <row r="8" s="42" customFormat="1" ht="13" spans="1:8">
      <c r="A8" s="30"/>
      <c r="B8" s="30"/>
      <c r="C8" s="30"/>
      <c r="D8" s="30"/>
      <c r="E8" s="30"/>
      <c r="F8" s="30"/>
      <c r="G8" s="30"/>
      <c r="H8" s="30"/>
    </row>
    <row r="9" s="42" customFormat="1" ht="13" spans="1:8">
      <c r="A9" s="30"/>
      <c r="B9" s="30"/>
      <c r="C9" s="30"/>
      <c r="D9" s="30"/>
      <c r="E9" s="30"/>
      <c r="F9" s="30"/>
      <c r="G9" s="30"/>
      <c r="H9" s="30"/>
    </row>
    <row r="10" s="42" customFormat="1" ht="13" spans="1:8">
      <c r="A10" s="30"/>
      <c r="B10" s="30"/>
      <c r="C10" s="30"/>
      <c r="D10" s="30"/>
      <c r="E10" s="30"/>
      <c r="F10" s="30"/>
      <c r="G10" s="30"/>
      <c r="H10" s="30"/>
    </row>
    <row r="11" s="42" customFormat="1" ht="13" spans="1:8">
      <c r="A11" s="30"/>
      <c r="B11" s="30"/>
      <c r="C11" s="30"/>
      <c r="D11" s="30"/>
      <c r="E11" s="30"/>
      <c r="F11" s="30"/>
      <c r="G11" s="30"/>
      <c r="H11" s="30"/>
    </row>
    <row r="12" s="42" customFormat="1" ht="13" spans="1:8">
      <c r="A12" s="30"/>
      <c r="B12" s="30"/>
      <c r="C12" s="30"/>
      <c r="D12" s="30"/>
      <c r="E12" s="30"/>
      <c r="F12" s="30"/>
      <c r="G12" s="30"/>
      <c r="H12" s="30"/>
    </row>
    <row r="13" s="42" customFormat="1" ht="13" spans="1:8">
      <c r="A13" s="30"/>
      <c r="B13" s="27" t="s">
        <v>239</v>
      </c>
      <c r="C13" s="30"/>
      <c r="D13" s="30"/>
      <c r="E13" s="30"/>
      <c r="F13" s="30"/>
      <c r="G13" s="30"/>
      <c r="H13" s="30"/>
    </row>
    <row r="14" s="42" customFormat="1" ht="13" spans="1:1">
      <c r="A14" s="42" t="str">
        <f>应付债券!A25</f>
        <v>被评估单位填表人：</v>
      </c>
    </row>
    <row r="15" s="42" customFormat="1" ht="13" spans="1:1">
      <c r="A15" s="42" t="str">
        <f>应付债券!A26</f>
        <v>填表日期：2023年9月1日</v>
      </c>
    </row>
    <row r="16" s="42" customFormat="1" ht="13"/>
  </sheetData>
  <mergeCells count="2">
    <mergeCell ref="A1:H1"/>
    <mergeCell ref="A2:H2"/>
  </mergeCells>
  <printOptions horizontalCentered="1"/>
  <pageMargins left="0.62992125984252" right="0.62992125984252" top="0.708661417322835" bottom="0.590551181102362" header="1.02362204724409" footer="0.511811023622047"/>
  <pageSetup paperSize="9" fitToHeight="0" orientation="landscape"/>
  <headerFooter scaleWithDoc="0">
    <oddFooter>&amp;C&amp;"宋体,常规"&amp;10第 &amp;P 页，共 &amp;N 页&amp;R&amp;"宋体,常规"&amp;10评估机构：中环松德（北京）资产评估有限公司</oddFooter>
  </headerFooter>
</worksheet>
</file>

<file path=xl/worksheets/sheet8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6"/>
  <sheetViews>
    <sheetView view="pageBreakPreview" zoomScaleNormal="100" workbookViewId="0">
      <selection activeCell="P21" sqref="P21"/>
    </sheetView>
  </sheetViews>
  <sheetFormatPr defaultColWidth="9" defaultRowHeight="15.75" customHeight="1"/>
  <cols>
    <col min="1" max="1" width="4.375" style="4" customWidth="1"/>
    <col min="2" max="2" width="18.875" style="4" customWidth="1"/>
    <col min="3" max="3" width="13.875" style="4" customWidth="1"/>
    <col min="4" max="4" width="12.5" style="4" customWidth="1"/>
    <col min="5" max="5" width="13.125" style="4" customWidth="1"/>
    <col min="6" max="6" width="14.125" style="4" customWidth="1"/>
    <col min="7" max="8" width="13.375" style="4" customWidth="1"/>
    <col min="9" max="9" width="24.625" style="4" customWidth="1"/>
    <col min="10" max="16384" width="9" style="4"/>
  </cols>
  <sheetData>
    <row r="1" s="1" customFormat="1" ht="24.95" customHeight="1" spans="1:9">
      <c r="A1" s="5" t="s">
        <v>770</v>
      </c>
      <c r="B1" s="5"/>
      <c r="C1" s="5"/>
      <c r="D1" s="5"/>
      <c r="E1" s="5"/>
      <c r="F1" s="5"/>
      <c r="G1" s="5"/>
      <c r="H1" s="5"/>
      <c r="I1" s="5"/>
    </row>
    <row r="2" s="2" customFormat="1" ht="20.1" customHeight="1" spans="1:9">
      <c r="A2" s="6" t="str">
        <f>CONCATENATE(封面!B5,封面!D5,封面!E5,封面!F5,封面!G5,封面!H5,封面!I5)</f>
        <v>评估基准日：2023年7月31日</v>
      </c>
      <c r="B2" s="6"/>
      <c r="C2" s="6"/>
      <c r="D2" s="6"/>
      <c r="E2" s="6"/>
      <c r="F2" s="6"/>
      <c r="G2" s="7"/>
      <c r="H2" s="7"/>
      <c r="I2" s="7"/>
    </row>
    <row r="3" s="2" customFormat="1" ht="20.1" customHeight="1" spans="1:9">
      <c r="A3" s="8" t="str">
        <f>封面!B4&amp;封面!D4</f>
        <v>被评估单位：北京北一中型数控机床有限责任公司</v>
      </c>
      <c r="I3" s="9" t="s">
        <v>19</v>
      </c>
    </row>
    <row r="4" s="3" customFormat="1" ht="20.1" customHeight="1" spans="1:9">
      <c r="A4" s="10" t="s">
        <v>21</v>
      </c>
      <c r="B4" s="10" t="s">
        <v>219</v>
      </c>
      <c r="C4" s="10" t="s">
        <v>226</v>
      </c>
      <c r="D4" s="10" t="s">
        <v>225</v>
      </c>
      <c r="E4" s="34" t="s">
        <v>109</v>
      </c>
      <c r="F4" s="35"/>
      <c r="G4" s="36"/>
      <c r="H4" s="10" t="s">
        <v>110</v>
      </c>
      <c r="I4" s="10" t="s">
        <v>24</v>
      </c>
    </row>
    <row r="5" s="3" customFormat="1" ht="20.1" customHeight="1" spans="1:9">
      <c r="A5" s="10"/>
      <c r="B5" s="10"/>
      <c r="C5" s="10"/>
      <c r="D5" s="10"/>
      <c r="E5" s="10" t="s">
        <v>771</v>
      </c>
      <c r="F5" s="10" t="s">
        <v>772</v>
      </c>
      <c r="G5" s="10" t="s">
        <v>239</v>
      </c>
      <c r="H5" s="10"/>
      <c r="I5" s="10"/>
    </row>
    <row r="6" s="2" customFormat="1" ht="20.1" customHeight="1" spans="1:9">
      <c r="A6" s="10"/>
      <c r="B6" s="11"/>
      <c r="C6" s="37"/>
      <c r="D6" s="38"/>
      <c r="E6" s="13"/>
      <c r="F6" s="13"/>
      <c r="G6" s="13"/>
      <c r="H6" s="13"/>
      <c r="I6" s="14"/>
    </row>
    <row r="7" s="2" customFormat="1" ht="20.1" customHeight="1" spans="1:9">
      <c r="A7" s="10"/>
      <c r="B7" s="11"/>
      <c r="C7" s="37"/>
      <c r="D7" s="38"/>
      <c r="E7" s="13"/>
      <c r="F7" s="13"/>
      <c r="G7" s="13"/>
      <c r="H7" s="13"/>
      <c r="I7" s="14"/>
    </row>
    <row r="8" s="2" customFormat="1" ht="20.1" customHeight="1" spans="1:9">
      <c r="A8" s="10"/>
      <c r="B8" s="11"/>
      <c r="C8" s="37"/>
      <c r="D8" s="38"/>
      <c r="E8" s="13"/>
      <c r="F8" s="13"/>
      <c r="G8" s="13"/>
      <c r="H8" s="13"/>
      <c r="I8" s="14"/>
    </row>
    <row r="9" s="2" customFormat="1" ht="20.1" customHeight="1" spans="1:9">
      <c r="A9" s="10"/>
      <c r="B9" s="11"/>
      <c r="C9" s="37"/>
      <c r="D9" s="38"/>
      <c r="E9" s="13"/>
      <c r="F9" s="13"/>
      <c r="G9" s="13"/>
      <c r="H9" s="13"/>
      <c r="I9" s="14"/>
    </row>
    <row r="10" s="2" customFormat="1" ht="20.1" customHeight="1" spans="1:9">
      <c r="A10" s="10"/>
      <c r="B10" s="11"/>
      <c r="C10" s="37"/>
      <c r="D10" s="38"/>
      <c r="E10" s="13"/>
      <c r="F10" s="13"/>
      <c r="G10" s="13"/>
      <c r="H10" s="13"/>
      <c r="I10" s="14"/>
    </row>
    <row r="11" s="2" customFormat="1" ht="20.1" customHeight="1" spans="1:9">
      <c r="A11" s="10"/>
      <c r="B11" s="11"/>
      <c r="C11" s="37"/>
      <c r="D11" s="38"/>
      <c r="E11" s="13"/>
      <c r="F11" s="13"/>
      <c r="G11" s="13"/>
      <c r="H11" s="13"/>
      <c r="I11" s="14"/>
    </row>
    <row r="12" s="2" customFormat="1" ht="20.1" customHeight="1" spans="1:9">
      <c r="A12" s="10"/>
      <c r="B12" s="11"/>
      <c r="C12" s="37"/>
      <c r="D12" s="38"/>
      <c r="E12" s="13"/>
      <c r="F12" s="13"/>
      <c r="G12" s="13"/>
      <c r="H12" s="13"/>
      <c r="I12" s="14"/>
    </row>
    <row r="13" s="2" customFormat="1" ht="20.1" customHeight="1" spans="1:9">
      <c r="A13" s="10"/>
      <c r="B13" s="11"/>
      <c r="C13" s="37"/>
      <c r="D13" s="38"/>
      <c r="E13" s="13"/>
      <c r="F13" s="13"/>
      <c r="G13" s="13"/>
      <c r="H13" s="13"/>
      <c r="I13" s="14"/>
    </row>
    <row r="14" s="2" customFormat="1" ht="20.1" customHeight="1" spans="1:9">
      <c r="A14" s="10"/>
      <c r="B14" s="11"/>
      <c r="C14" s="37"/>
      <c r="D14" s="38"/>
      <c r="E14" s="13"/>
      <c r="F14" s="13"/>
      <c r="G14" s="13"/>
      <c r="H14" s="13"/>
      <c r="I14" s="40"/>
    </row>
    <row r="15" s="2" customFormat="1" ht="20.1" customHeight="1" spans="1:9">
      <c r="A15" s="10"/>
      <c r="B15" s="11"/>
      <c r="C15" s="37"/>
      <c r="D15" s="38"/>
      <c r="E15" s="13"/>
      <c r="F15" s="13"/>
      <c r="G15" s="13"/>
      <c r="H15" s="15"/>
      <c r="I15" s="14"/>
    </row>
    <row r="16" s="2" customFormat="1" ht="20.1" customHeight="1" spans="1:9">
      <c r="A16" s="10"/>
      <c r="B16" s="11"/>
      <c r="C16" s="37"/>
      <c r="D16" s="38"/>
      <c r="E16" s="13"/>
      <c r="F16" s="13"/>
      <c r="G16" s="13"/>
      <c r="H16" s="13"/>
      <c r="I16" s="41"/>
    </row>
    <row r="17" s="2" customFormat="1" ht="20.1" customHeight="1" spans="1:9">
      <c r="A17" s="10"/>
      <c r="B17" s="11"/>
      <c r="C17" s="37"/>
      <c r="D17" s="38"/>
      <c r="E17" s="13"/>
      <c r="F17" s="13"/>
      <c r="G17" s="13"/>
      <c r="H17" s="13"/>
      <c r="I17" s="14"/>
    </row>
    <row r="18" s="2" customFormat="1" ht="20.1" customHeight="1" spans="1:9">
      <c r="A18" s="10"/>
      <c r="B18" s="11"/>
      <c r="C18" s="37"/>
      <c r="D18" s="38"/>
      <c r="E18" s="13"/>
      <c r="F18" s="13"/>
      <c r="G18" s="13"/>
      <c r="H18" s="13"/>
      <c r="I18" s="14"/>
    </row>
    <row r="19" s="2" customFormat="1" ht="20.1" customHeight="1" spans="1:9">
      <c r="A19" s="10"/>
      <c r="B19" s="11"/>
      <c r="C19" s="37"/>
      <c r="D19" s="38"/>
      <c r="E19" s="15"/>
      <c r="F19" s="13"/>
      <c r="G19" s="13"/>
      <c r="H19" s="13"/>
      <c r="I19" s="14"/>
    </row>
    <row r="20" s="2" customFormat="1" ht="20.1" customHeight="1" spans="1:9">
      <c r="A20" s="10"/>
      <c r="B20" s="11"/>
      <c r="C20" s="37"/>
      <c r="D20" s="38"/>
      <c r="E20" s="13"/>
      <c r="F20" s="13"/>
      <c r="G20" s="13"/>
      <c r="H20" s="13"/>
      <c r="I20" s="14"/>
    </row>
    <row r="21" s="2" customFormat="1" ht="20.1" customHeight="1" spans="1:9">
      <c r="A21" s="10"/>
      <c r="B21" s="11"/>
      <c r="C21" s="37"/>
      <c r="D21" s="38"/>
      <c r="E21" s="13"/>
      <c r="F21" s="13"/>
      <c r="G21" s="13"/>
      <c r="H21" s="13"/>
      <c r="I21" s="14"/>
    </row>
    <row r="22" s="2" customFormat="1" ht="20.1" customHeight="1" spans="1:9">
      <c r="A22" s="10"/>
      <c r="B22" s="11"/>
      <c r="C22" s="37"/>
      <c r="D22" s="38"/>
      <c r="E22" s="13"/>
      <c r="F22" s="13"/>
      <c r="G22" s="13"/>
      <c r="H22" s="13"/>
      <c r="I22" s="14"/>
    </row>
    <row r="23" s="2" customFormat="1" ht="20.1" customHeight="1" spans="1:9">
      <c r="A23" s="10"/>
      <c r="B23" s="11"/>
      <c r="C23" s="37"/>
      <c r="D23" s="38"/>
      <c r="E23" s="13"/>
      <c r="F23" s="13"/>
      <c r="G23" s="13"/>
      <c r="H23" s="13"/>
      <c r="I23" s="14"/>
    </row>
    <row r="24" s="2" customFormat="1" ht="20.1" customHeight="1" spans="1:9">
      <c r="A24" s="16" t="s">
        <v>773</v>
      </c>
      <c r="B24" s="17"/>
      <c r="C24" s="37"/>
      <c r="D24" s="39"/>
      <c r="E24" s="13"/>
      <c r="F24" s="13"/>
      <c r="G24" s="13">
        <f>SUM(G6:G23)</f>
        <v>0</v>
      </c>
      <c r="H24" s="13">
        <f>SUM(H6:H23)</f>
        <v>0</v>
      </c>
      <c r="I24" s="14"/>
    </row>
    <row r="25" s="2" customFormat="1" customHeight="1" spans="1:7">
      <c r="A25" s="18" t="str">
        <f>应付债券!A25</f>
        <v>被评估单位填表人：</v>
      </c>
      <c r="G25" s="8"/>
    </row>
    <row r="26" s="2" customFormat="1" customHeight="1" spans="1:1">
      <c r="A26" s="19" t="str">
        <f>CONCATENATE(封面!B6,封面!D6,封面!E6,封面!F6,封面!G6,封面!H6,封面!I6)</f>
        <v>填表日期：2023年9月1日</v>
      </c>
    </row>
  </sheetData>
  <mergeCells count="10">
    <mergeCell ref="A1:I1"/>
    <mergeCell ref="A2:I2"/>
    <mergeCell ref="E4:G4"/>
    <mergeCell ref="A24:B24"/>
    <mergeCell ref="A4:A5"/>
    <mergeCell ref="B4:B5"/>
    <mergeCell ref="C4:C5"/>
    <mergeCell ref="D4:D5"/>
    <mergeCell ref="H4:H5"/>
    <mergeCell ref="I4:I5"/>
  </mergeCells>
  <printOptions horizontalCentered="1"/>
  <pageMargins left="0.62992125984252" right="0.62992125984252" top="0.708661417322835" bottom="0.590551181102362" header="1.02362204724409" footer="0.511811023622047"/>
  <pageSetup paperSize="9" scale="97" fitToHeight="0" orientation="landscape" horizontalDpi="300" verticalDpi="300"/>
  <headerFooter scaleWithDoc="0">
    <oddFooter>&amp;C&amp;"宋体,常规"&amp;10第 &amp;P 页，共 &amp;N 页&amp;R&amp;"宋体,常规"&amp;10评估机构：中环松德（北京）资产评估有限公司</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I33"/>
  <sheetViews>
    <sheetView view="pageBreakPreview" zoomScaleNormal="85" workbookViewId="0">
      <selection activeCell="L45" sqref="L45"/>
    </sheetView>
  </sheetViews>
  <sheetFormatPr defaultColWidth="9" defaultRowHeight="15.75" customHeight="1"/>
  <cols>
    <col min="1" max="1" width="7.625" style="4" customWidth="1"/>
    <col min="2" max="2" width="25.5" style="4" customWidth="1"/>
    <col min="3" max="5" width="25.625" style="4" customWidth="1"/>
    <col min="6" max="6" width="12.625" style="4" customWidth="1"/>
    <col min="7" max="16384" width="9" style="4"/>
  </cols>
  <sheetData>
    <row r="1" s="1" customFormat="1" ht="24.95" customHeight="1" spans="1:6">
      <c r="A1" s="5" t="s">
        <v>188</v>
      </c>
      <c r="B1" s="5"/>
      <c r="C1" s="5"/>
      <c r="D1" s="5"/>
      <c r="E1" s="5"/>
      <c r="F1" s="5"/>
    </row>
    <row r="2" s="2" customFormat="1" ht="20.1" customHeight="1" spans="1:6">
      <c r="A2" s="6" t="str">
        <f>CONCATENATE(封面!B5,封面!D5,封面!E5,封面!F5,封面!G5,封面!H5,封面!I5)</f>
        <v>评估基准日：2023年7月31日</v>
      </c>
      <c r="B2" s="6"/>
      <c r="C2" s="6"/>
      <c r="D2" s="6"/>
      <c r="E2" s="6"/>
      <c r="F2" s="6"/>
    </row>
    <row r="3" s="2" customFormat="1" ht="20.1" customHeight="1" spans="1:6">
      <c r="A3" s="8" t="str">
        <f>封面!B4&amp;封面!D4</f>
        <v>被评估单位：北京北一中型数控机床有限责任公司</v>
      </c>
      <c r="F3" s="49" t="s">
        <v>19</v>
      </c>
    </row>
    <row r="4" s="3" customFormat="1" ht="20.1" customHeight="1" spans="1:6">
      <c r="A4" s="50" t="s">
        <v>158</v>
      </c>
      <c r="B4" s="50" t="s">
        <v>145</v>
      </c>
      <c r="C4" s="50" t="s">
        <v>109</v>
      </c>
      <c r="D4" s="50" t="s">
        <v>110</v>
      </c>
      <c r="E4" s="51" t="s">
        <v>146</v>
      </c>
      <c r="F4" s="50" t="s">
        <v>147</v>
      </c>
    </row>
    <row r="5" s="2" customFormat="1" ht="20.1" customHeight="1" spans="1:6">
      <c r="A5" s="50" t="s">
        <v>189</v>
      </c>
      <c r="B5" s="53" t="s">
        <v>190</v>
      </c>
      <c r="C5" s="13">
        <f>'交易性-股票'!G22</f>
        <v>0</v>
      </c>
      <c r="D5" s="13">
        <f>'交易性-股票'!I22</f>
        <v>0</v>
      </c>
      <c r="E5" s="13">
        <f>D5-C5</f>
        <v>0</v>
      </c>
      <c r="F5" s="52" t="str">
        <f>IF(C5=0,"",E5/C5*100)</f>
        <v/>
      </c>
    </row>
    <row r="6" s="2" customFormat="1" ht="20.1" customHeight="1" spans="1:6">
      <c r="A6" s="50" t="s">
        <v>191</v>
      </c>
      <c r="B6" s="53" t="s">
        <v>192</v>
      </c>
      <c r="C6" s="13">
        <f>'交易性-债券'!H22</f>
        <v>0</v>
      </c>
      <c r="D6" s="13">
        <f>'交易性-债券'!I22</f>
        <v>0</v>
      </c>
      <c r="E6" s="13">
        <f>D6-C6</f>
        <v>0</v>
      </c>
      <c r="F6" s="13" t="str">
        <f>IF(C6=0,"",E6/C6*100)</f>
        <v/>
      </c>
    </row>
    <row r="7" s="2" customFormat="1" ht="20.1" customHeight="1" spans="1:6">
      <c r="A7" s="50" t="s">
        <v>193</v>
      </c>
      <c r="B7" s="53" t="s">
        <v>194</v>
      </c>
      <c r="C7" s="13">
        <f>'交易性-基金'!H25</f>
        <v>0</v>
      </c>
      <c r="D7" s="13">
        <f>'交易性-基金'!J25</f>
        <v>0</v>
      </c>
      <c r="E7" s="13">
        <f>D7-C7</f>
        <v>0</v>
      </c>
      <c r="F7" s="13" t="str">
        <f>IF(C7=0,"",E7/C7*100)</f>
        <v/>
      </c>
    </row>
    <row r="8" s="2" customFormat="1" ht="20.1" customHeight="1" spans="1:6">
      <c r="A8" s="10"/>
      <c r="B8" s="14"/>
      <c r="C8" s="13"/>
      <c r="D8" s="13"/>
      <c r="E8" s="13"/>
      <c r="F8" s="13"/>
    </row>
    <row r="9" s="2" customFormat="1" ht="20.1" customHeight="1" spans="1:6">
      <c r="A9" s="10"/>
      <c r="B9" s="14"/>
      <c r="C9" s="13"/>
      <c r="D9" s="13"/>
      <c r="E9" s="13"/>
      <c r="F9" s="13"/>
    </row>
    <row r="10" s="2" customFormat="1" ht="20.1" customHeight="1" spans="1:6">
      <c r="A10" s="10"/>
      <c r="B10" s="14"/>
      <c r="C10" s="13"/>
      <c r="D10" s="13"/>
      <c r="E10" s="13"/>
      <c r="F10" s="13"/>
    </row>
    <row r="11" s="2" customFormat="1" ht="20.1" customHeight="1" spans="1:6">
      <c r="A11" s="10"/>
      <c r="B11" s="14"/>
      <c r="C11" s="13"/>
      <c r="D11" s="13"/>
      <c r="E11" s="13"/>
      <c r="F11" s="13"/>
    </row>
    <row r="12" s="2" customFormat="1" ht="20.1" customHeight="1" spans="1:6">
      <c r="A12" s="10"/>
      <c r="B12" s="14"/>
      <c r="C12" s="13"/>
      <c r="D12" s="13"/>
      <c r="E12" s="13"/>
      <c r="F12" s="13"/>
    </row>
    <row r="13" s="2" customFormat="1" ht="20.1" customHeight="1" spans="1:6">
      <c r="A13" s="10"/>
      <c r="B13" s="14"/>
      <c r="C13" s="13"/>
      <c r="D13" s="13"/>
      <c r="E13" s="13"/>
      <c r="F13" s="13"/>
    </row>
    <row r="14" s="2" customFormat="1" ht="20.1" customHeight="1" spans="1:6">
      <c r="A14" s="10"/>
      <c r="B14" s="14"/>
      <c r="C14" s="13"/>
      <c r="D14" s="13"/>
      <c r="E14" s="13"/>
      <c r="F14" s="13"/>
    </row>
    <row r="15" s="2" customFormat="1" ht="20.1" customHeight="1" spans="1:6">
      <c r="A15" s="10"/>
      <c r="B15" s="14"/>
      <c r="C15" s="13"/>
      <c r="D15" s="13"/>
      <c r="E15" s="13"/>
      <c r="F15" s="13"/>
    </row>
    <row r="16" s="2" customFormat="1" ht="20.1" customHeight="1" spans="1:6">
      <c r="A16" s="10"/>
      <c r="B16" s="14"/>
      <c r="C16" s="13"/>
      <c r="D16" s="13"/>
      <c r="E16" s="13"/>
      <c r="F16" s="13"/>
    </row>
    <row r="17" s="2" customFormat="1" ht="20.1" customHeight="1" spans="1:9">
      <c r="A17" s="10"/>
      <c r="B17" s="14"/>
      <c r="C17" s="13"/>
      <c r="D17" s="13"/>
      <c r="E17" s="13"/>
      <c r="F17" s="13"/>
      <c r="I17" s="14"/>
    </row>
    <row r="18" s="2" customFormat="1" ht="20.1" customHeight="1" spans="1:6">
      <c r="A18" s="10"/>
      <c r="B18" s="14"/>
      <c r="C18" s="13"/>
      <c r="D18" s="13"/>
      <c r="E18" s="13"/>
      <c r="F18" s="13"/>
    </row>
    <row r="19" s="2" customFormat="1" ht="20.1" customHeight="1" spans="1:6">
      <c r="A19" s="10"/>
      <c r="B19" s="14"/>
      <c r="C19" s="13"/>
      <c r="D19" s="13"/>
      <c r="E19" s="13"/>
      <c r="F19" s="13"/>
    </row>
    <row r="20" s="2" customFormat="1" ht="20.1" customHeight="1" spans="1:6">
      <c r="A20" s="10"/>
      <c r="B20" s="14"/>
      <c r="C20" s="13"/>
      <c r="D20" s="13"/>
      <c r="E20" s="13"/>
      <c r="F20" s="13"/>
    </row>
    <row r="21" s="2" customFormat="1" ht="20.1" customHeight="1" spans="1:6">
      <c r="A21" s="10"/>
      <c r="B21" s="14"/>
      <c r="C21" s="13"/>
      <c r="D21" s="13"/>
      <c r="E21" s="15"/>
      <c r="F21" s="13"/>
    </row>
    <row r="22" s="2" customFormat="1" ht="20.1" customHeight="1" spans="1:6">
      <c r="A22" s="50" t="s">
        <v>164</v>
      </c>
      <c r="B22" s="50" t="s">
        <v>195</v>
      </c>
      <c r="C22" s="13">
        <f>SUM(C5:C21)</f>
        <v>0</v>
      </c>
      <c r="D22" s="13">
        <f>SUM(D5:D21)</f>
        <v>0</v>
      </c>
      <c r="E22" s="13">
        <f>SUM(E5:E21)</f>
        <v>0</v>
      </c>
      <c r="F22" s="13" t="str">
        <f>IF(C22=0,"",E22/C22*100)</f>
        <v/>
      </c>
    </row>
    <row r="23" s="2" customFormat="1" ht="20.1" customHeight="1" spans="1:4">
      <c r="A23" s="19" t="str">
        <f>其他货币资金!A24</f>
        <v>被评估单位填表人：</v>
      </c>
      <c r="D23" s="8"/>
    </row>
    <row r="24" s="2" customFormat="1" ht="20.1" customHeight="1" spans="1:1">
      <c r="A24" s="19" t="str">
        <f>CONCATENATE(封面!B6,封面!D6,封面!E6,封面!F6,封面!G6,封面!H6,封面!I6)</f>
        <v>填表日期：2023年9月1日</v>
      </c>
    </row>
    <row r="25" ht="20.1" customHeight="1"/>
    <row r="26" ht="20.1" customHeight="1"/>
    <row r="27" ht="20.1" customHeight="1"/>
    <row r="28" ht="20.1" customHeight="1"/>
    <row r="29" ht="20.1" customHeight="1"/>
    <row r="30" ht="20.1" customHeight="1"/>
    <row r="31" ht="20.1" customHeight="1"/>
    <row r="32" ht="20.1" customHeight="1"/>
    <row r="33" ht="20.1" customHeight="1"/>
  </sheetData>
  <mergeCells count="2">
    <mergeCell ref="A1:F1"/>
    <mergeCell ref="A2:F2"/>
  </mergeCells>
  <hyperlinks>
    <hyperlink ref="B5" location="'交易性-股票'!B1" display="交易性金融资产-股票投资"/>
    <hyperlink ref="B6" location="'交易性-债券'!B1" display="交易性金融资产-债券投资"/>
    <hyperlink ref="B7" location="'交易性-基金'!B1" display="交易性金融资产-基金投资"/>
  </hyperlinks>
  <printOptions horizontalCentered="1"/>
  <pageMargins left="0.62992125984252" right="0.62992125984252" top="0.708661417322835" bottom="0.590551181102362" header="1.02362204724409" footer="0.511811023622047"/>
  <pageSetup paperSize="9" fitToHeight="0" orientation="landscape" horizontalDpi="300" verticalDpi="300"/>
  <headerFooter scaleWithDoc="0">
    <oddFooter>&amp;C&amp;"宋体,常规"&amp;10第 &amp;P 页，共 &amp;N 页&amp;R&amp;"宋体,常规"&amp;10评估机构：中环松德（北京）资产评估有限公司</oddFooter>
  </headerFooter>
</worksheet>
</file>

<file path=xl/worksheets/sheet9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5"/>
  <sheetViews>
    <sheetView view="pageBreakPreview" zoomScaleNormal="100" workbookViewId="0">
      <selection activeCell="P21" sqref="P21"/>
    </sheetView>
  </sheetViews>
  <sheetFormatPr defaultColWidth="9" defaultRowHeight="15.75" customHeight="1"/>
  <cols>
    <col min="1" max="1" width="6.125" style="4" customWidth="1"/>
    <col min="2" max="2" width="23" style="4" customWidth="1"/>
    <col min="3" max="3" width="12" style="4" customWidth="1"/>
    <col min="4" max="5" width="17.125" style="4" customWidth="1"/>
    <col min="6" max="6" width="16.5" style="4" customWidth="1"/>
    <col min="7" max="7" width="29.375" style="4" customWidth="1"/>
    <col min="8" max="16384" width="9" style="4"/>
  </cols>
  <sheetData>
    <row r="1" s="1" customFormat="1" ht="24.95" customHeight="1" spans="1:7">
      <c r="A1" s="5" t="s">
        <v>774</v>
      </c>
      <c r="B1" s="5"/>
      <c r="C1" s="5"/>
      <c r="D1" s="5"/>
      <c r="E1" s="5"/>
      <c r="F1" s="5"/>
      <c r="G1" s="5"/>
    </row>
    <row r="2" s="2" customFormat="1" ht="20.1" customHeight="1" spans="1:7">
      <c r="A2" s="6" t="str">
        <f>CONCATENATE(封面!B5,封面!D5,封面!E5,封面!F5,封面!G5,封面!H5,封面!I5)</f>
        <v>评估基准日：2023年7月31日</v>
      </c>
      <c r="B2" s="6"/>
      <c r="C2" s="6"/>
      <c r="D2" s="6"/>
      <c r="E2" s="6"/>
      <c r="F2" s="6"/>
      <c r="G2" s="7"/>
    </row>
    <row r="3" s="2" customFormat="1" ht="20.1" customHeight="1" spans="1:7">
      <c r="A3" s="8" t="str">
        <f>封面!B4&amp;封面!D4</f>
        <v>被评估单位：北京北一中型数控机床有限责任公司</v>
      </c>
      <c r="G3" s="9" t="s">
        <v>19</v>
      </c>
    </row>
    <row r="4" s="3" customFormat="1" ht="24.95" customHeight="1" spans="1:7">
      <c r="A4" s="10" t="s">
        <v>21</v>
      </c>
      <c r="B4" s="10" t="s">
        <v>219</v>
      </c>
      <c r="C4" s="10" t="s">
        <v>226</v>
      </c>
      <c r="D4" s="10" t="s">
        <v>313</v>
      </c>
      <c r="E4" s="10" t="s">
        <v>109</v>
      </c>
      <c r="F4" s="10" t="s">
        <v>110</v>
      </c>
      <c r="G4" s="10" t="s">
        <v>24</v>
      </c>
    </row>
    <row r="5" s="2" customFormat="1" ht="20.1" customHeight="1" spans="1:7">
      <c r="A5" s="10"/>
      <c r="B5" s="11"/>
      <c r="C5" s="12"/>
      <c r="D5" s="10"/>
      <c r="E5" s="13"/>
      <c r="F5" s="13"/>
      <c r="G5" s="14"/>
    </row>
    <row r="6" s="2" customFormat="1" ht="20.1" customHeight="1" spans="1:7">
      <c r="A6" s="10"/>
      <c r="B6" s="11"/>
      <c r="C6" s="12"/>
      <c r="D6" s="10"/>
      <c r="E6" s="13"/>
      <c r="F6" s="13"/>
      <c r="G6" s="14"/>
    </row>
    <row r="7" s="2" customFormat="1" ht="20.1" customHeight="1" spans="1:7">
      <c r="A7" s="10"/>
      <c r="B7" s="11"/>
      <c r="C7" s="12"/>
      <c r="D7" s="10"/>
      <c r="E7" s="13"/>
      <c r="F7" s="13"/>
      <c r="G7" s="14"/>
    </row>
    <row r="8" s="2" customFormat="1" ht="20.1" customHeight="1" spans="1:7">
      <c r="A8" s="10"/>
      <c r="B8" s="11"/>
      <c r="C8" s="12"/>
      <c r="D8" s="10"/>
      <c r="E8" s="13"/>
      <c r="F8" s="13"/>
      <c r="G8" s="14"/>
    </row>
    <row r="9" s="2" customFormat="1" ht="20.1" customHeight="1" spans="1:7">
      <c r="A9" s="10"/>
      <c r="B9" s="11"/>
      <c r="C9" s="12"/>
      <c r="D9" s="10"/>
      <c r="E9" s="13"/>
      <c r="F9" s="13"/>
      <c r="G9" s="14"/>
    </row>
    <row r="10" s="2" customFormat="1" ht="20.1" customHeight="1" spans="1:7">
      <c r="A10" s="10"/>
      <c r="B10" s="11"/>
      <c r="C10" s="12"/>
      <c r="D10" s="10"/>
      <c r="E10" s="13"/>
      <c r="F10" s="13"/>
      <c r="G10" s="14"/>
    </row>
    <row r="11" s="2" customFormat="1" ht="20.1" customHeight="1" spans="1:7">
      <c r="A11" s="10"/>
      <c r="B11" s="11"/>
      <c r="C11" s="12"/>
      <c r="D11" s="10"/>
      <c r="E11" s="13"/>
      <c r="F11" s="13"/>
      <c r="G11" s="14"/>
    </row>
    <row r="12" s="2" customFormat="1" ht="20.1" customHeight="1" spans="1:7">
      <c r="A12" s="10"/>
      <c r="B12" s="11"/>
      <c r="C12" s="12"/>
      <c r="D12" s="10"/>
      <c r="E12" s="13"/>
      <c r="F12" s="13"/>
      <c r="G12" s="14"/>
    </row>
    <row r="13" s="2" customFormat="1" ht="20.1" customHeight="1" spans="1:7">
      <c r="A13" s="10"/>
      <c r="B13" s="11"/>
      <c r="C13" s="12"/>
      <c r="D13" s="10"/>
      <c r="E13" s="13"/>
      <c r="F13" s="13"/>
      <c r="G13" s="14"/>
    </row>
    <row r="14" s="2" customFormat="1" ht="20.1" customHeight="1" spans="1:7">
      <c r="A14" s="10"/>
      <c r="B14" s="11"/>
      <c r="C14" s="12"/>
      <c r="D14" s="10"/>
      <c r="E14" s="13"/>
      <c r="F14" s="13"/>
      <c r="G14" s="14"/>
    </row>
    <row r="15" s="2" customFormat="1" ht="20.1" customHeight="1" spans="1:7">
      <c r="A15" s="10"/>
      <c r="B15" s="11"/>
      <c r="C15" s="12"/>
      <c r="D15" s="10"/>
      <c r="E15" s="13"/>
      <c r="F15" s="13"/>
      <c r="G15" s="14"/>
    </row>
    <row r="16" s="2" customFormat="1" ht="20.1" customHeight="1" spans="1:7">
      <c r="A16" s="10"/>
      <c r="B16" s="11"/>
      <c r="C16" s="12"/>
      <c r="D16" s="10"/>
      <c r="E16" s="13"/>
      <c r="F16" s="13"/>
      <c r="G16" s="14"/>
    </row>
    <row r="17" s="2" customFormat="1" ht="20.1" customHeight="1" spans="1:9">
      <c r="A17" s="10"/>
      <c r="B17" s="11"/>
      <c r="C17" s="12"/>
      <c r="D17" s="10"/>
      <c r="E17" s="13"/>
      <c r="F17" s="13"/>
      <c r="G17" s="14"/>
      <c r="I17" s="14"/>
    </row>
    <row r="18" s="2" customFormat="1" ht="20.1" customHeight="1" spans="1:7">
      <c r="A18" s="10"/>
      <c r="B18" s="11"/>
      <c r="C18" s="12"/>
      <c r="D18" s="10"/>
      <c r="E18" s="13"/>
      <c r="F18" s="13"/>
      <c r="G18" s="14"/>
    </row>
    <row r="19" s="2" customFormat="1" ht="20.1" customHeight="1" spans="1:7">
      <c r="A19" s="10"/>
      <c r="B19" s="11"/>
      <c r="C19" s="12"/>
      <c r="D19" s="10"/>
      <c r="E19" s="13"/>
      <c r="F19" s="13"/>
      <c r="G19" s="14"/>
    </row>
    <row r="20" s="2" customFormat="1" ht="20.1" customHeight="1" spans="1:7">
      <c r="A20" s="10"/>
      <c r="B20" s="11"/>
      <c r="C20" s="12"/>
      <c r="D20" s="10"/>
      <c r="E20" s="13"/>
      <c r="F20" s="13"/>
      <c r="G20" s="14"/>
    </row>
    <row r="21" s="2" customFormat="1" ht="20.1" customHeight="1" spans="1:7">
      <c r="A21" s="10"/>
      <c r="B21" s="11"/>
      <c r="C21" s="12"/>
      <c r="D21" s="10"/>
      <c r="E21" s="13"/>
      <c r="F21" s="13"/>
      <c r="G21" s="14"/>
    </row>
    <row r="22" s="2" customFormat="1" ht="20.1" customHeight="1" spans="1:7">
      <c r="A22" s="10"/>
      <c r="B22" s="11"/>
      <c r="C22" s="12"/>
      <c r="D22" s="10"/>
      <c r="E22" s="13"/>
      <c r="F22" s="13"/>
      <c r="G22" s="14"/>
    </row>
    <row r="23" s="2" customFormat="1" ht="20.1" customHeight="1" spans="1:7">
      <c r="A23" s="16" t="s">
        <v>741</v>
      </c>
      <c r="B23" s="17"/>
      <c r="C23" s="12"/>
      <c r="D23" s="10"/>
      <c r="E23" s="13">
        <f>SUM(E5:E22)</f>
        <v>0</v>
      </c>
      <c r="F23" s="13">
        <f>SUM(F5:F22)</f>
        <v>0</v>
      </c>
      <c r="G23" s="14"/>
    </row>
    <row r="24" s="2" customFormat="1" customHeight="1" spans="1:5">
      <c r="A24" s="18" t="str">
        <f>长期应付款!A25</f>
        <v>被评估单位填表人：</v>
      </c>
      <c r="E24" s="8"/>
    </row>
    <row r="25" s="2" customFormat="1" customHeight="1" spans="1:1">
      <c r="A25" s="19" t="str">
        <f>CONCATENATE(封面!B6,封面!D6,封面!E6,封面!F6,封面!G6,封面!H6,封面!I6)</f>
        <v>填表日期：2023年9月1日</v>
      </c>
    </row>
  </sheetData>
  <mergeCells count="3">
    <mergeCell ref="A1:G1"/>
    <mergeCell ref="A2:G2"/>
    <mergeCell ref="A23:B23"/>
  </mergeCells>
  <printOptions horizontalCentered="1"/>
  <pageMargins left="0.62992125984252" right="0.62992125984252" top="0.708661417322835" bottom="0.590551181102362" header="1.02362204724409" footer="0.511811023622047"/>
  <pageSetup paperSize="9" fitToHeight="0" orientation="landscape" horizontalDpi="300" verticalDpi="300"/>
  <headerFooter scaleWithDoc="0">
    <oddFooter>&amp;C&amp;"宋体,常规"&amp;10第 &amp;P 页，共 &amp;N 页&amp;R&amp;"宋体,常规"&amp;10评估机构：中环松德（北京）资产评估有限公司</oddFooter>
  </headerFooter>
</worksheet>
</file>

<file path=xl/worksheets/sheet9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showZeros="0" view="pageBreakPreview" zoomScale="130" zoomScaleNormal="100" workbookViewId="0">
      <selection activeCell="P21" sqref="P21"/>
    </sheetView>
  </sheetViews>
  <sheetFormatPr defaultColWidth="9" defaultRowHeight="13"/>
  <cols>
    <col min="1" max="1" width="15.375" style="23" customWidth="1"/>
    <col min="2" max="2" width="17.5" style="23" customWidth="1"/>
    <col min="3" max="5" width="14.5" style="23" customWidth="1"/>
    <col min="6" max="6" width="17.5" style="23" customWidth="1"/>
    <col min="7" max="7" width="14.375" style="23" customWidth="1"/>
    <col min="8" max="16384" width="9" style="23"/>
  </cols>
  <sheetData>
    <row r="1" ht="23" spans="1:7">
      <c r="A1" s="24" t="s">
        <v>775</v>
      </c>
      <c r="B1" s="24"/>
      <c r="C1" s="24"/>
      <c r="D1" s="24"/>
      <c r="E1" s="24"/>
      <c r="F1" s="24"/>
      <c r="G1" s="24"/>
    </row>
    <row r="2" spans="1:7">
      <c r="A2" s="25" t="str">
        <f>预计负债!A2</f>
        <v>评估基准日：2023年7月31日</v>
      </c>
      <c r="B2" s="25"/>
      <c r="C2" s="25"/>
      <c r="D2" s="25"/>
      <c r="E2" s="25"/>
      <c r="F2" s="25"/>
      <c r="G2" s="25"/>
    </row>
    <row r="3" s="22" customFormat="1" spans="1:7">
      <c r="A3" s="22" t="str">
        <f>预计负债!A3</f>
        <v>被评估单位：北京北一中型数控机床有限责任公司</v>
      </c>
      <c r="G3" s="26" t="s">
        <v>295</v>
      </c>
    </row>
    <row r="4" ht="33.75" customHeight="1" spans="1:10">
      <c r="A4" s="27" t="s">
        <v>21</v>
      </c>
      <c r="B4" s="27" t="s">
        <v>219</v>
      </c>
      <c r="C4" s="27" t="s">
        <v>226</v>
      </c>
      <c r="D4" s="27" t="s">
        <v>313</v>
      </c>
      <c r="E4" s="27" t="s">
        <v>109</v>
      </c>
      <c r="F4" s="28" t="s">
        <v>776</v>
      </c>
      <c r="G4" s="28" t="s">
        <v>24</v>
      </c>
      <c r="H4" s="29"/>
      <c r="I4" s="29"/>
      <c r="J4" s="29"/>
    </row>
    <row r="5" spans="1:7">
      <c r="A5" s="30"/>
      <c r="B5" s="31"/>
      <c r="C5" s="31"/>
      <c r="D5" s="31"/>
      <c r="E5" s="31"/>
      <c r="F5" s="30"/>
      <c r="G5" s="30"/>
    </row>
    <row r="6" spans="1:7">
      <c r="A6" s="32"/>
      <c r="B6" s="31"/>
      <c r="C6" s="31"/>
      <c r="D6" s="31"/>
      <c r="E6" s="31"/>
      <c r="F6" s="30"/>
      <c r="G6" s="30"/>
    </row>
    <row r="7" spans="1:7">
      <c r="A7" s="30"/>
      <c r="B7" s="30"/>
      <c r="C7" s="30"/>
      <c r="D7" s="30"/>
      <c r="E7" s="30"/>
      <c r="F7" s="30"/>
      <c r="G7" s="30"/>
    </row>
    <row r="8" spans="1:7">
      <c r="A8" s="30"/>
      <c r="B8" s="30"/>
      <c r="C8" s="30"/>
      <c r="D8" s="30"/>
      <c r="E8" s="30"/>
      <c r="F8" s="30"/>
      <c r="G8" s="30"/>
    </row>
    <row r="9" spans="1:7">
      <c r="A9" s="30"/>
      <c r="B9" s="30"/>
      <c r="C9" s="30"/>
      <c r="D9" s="30"/>
      <c r="E9" s="30"/>
      <c r="F9" s="30"/>
      <c r="G9" s="30"/>
    </row>
    <row r="10" spans="1:7">
      <c r="A10" s="30"/>
      <c r="B10" s="30"/>
      <c r="C10" s="30"/>
      <c r="D10" s="30"/>
      <c r="E10" s="30"/>
      <c r="F10" s="30"/>
      <c r="G10" s="30"/>
    </row>
    <row r="11" spans="1:7">
      <c r="A11" s="30"/>
      <c r="B11" s="30"/>
      <c r="C11" s="30"/>
      <c r="D11" s="30"/>
      <c r="E11" s="30"/>
      <c r="F11" s="30"/>
      <c r="G11" s="30"/>
    </row>
    <row r="12" spans="1:7">
      <c r="A12" s="30"/>
      <c r="B12" s="30"/>
      <c r="C12" s="30"/>
      <c r="D12" s="30"/>
      <c r="E12" s="30"/>
      <c r="F12" s="30"/>
      <c r="G12" s="30"/>
    </row>
    <row r="13" spans="1:7">
      <c r="A13" s="30"/>
      <c r="B13" s="30"/>
      <c r="C13" s="30"/>
      <c r="D13" s="30"/>
      <c r="E13" s="30"/>
      <c r="F13" s="30"/>
      <c r="G13" s="30"/>
    </row>
    <row r="14" spans="1:7">
      <c r="A14" s="30"/>
      <c r="B14" s="32" t="s">
        <v>239</v>
      </c>
      <c r="C14" s="30"/>
      <c r="D14" s="30"/>
      <c r="E14" s="30"/>
      <c r="F14" s="33"/>
      <c r="G14" s="30"/>
    </row>
    <row r="15" spans="1:7">
      <c r="A15" s="23" t="str">
        <f>预计负债!A24</f>
        <v>被评估单位填表人：</v>
      </c>
      <c r="B15" s="23">
        <f>预计负债!B24</f>
        <v>0</v>
      </c>
      <c r="C15" s="23">
        <f>预计负债!C24</f>
        <v>0</v>
      </c>
      <c r="D15" s="23">
        <f>预计负债!D24</f>
        <v>0</v>
      </c>
      <c r="E15" s="23">
        <f>预计负债!E24</f>
        <v>0</v>
      </c>
      <c r="F15" s="23">
        <f>预计负债!F24</f>
        <v>0</v>
      </c>
      <c r="G15" s="23">
        <f>预计负债!G24</f>
        <v>0</v>
      </c>
    </row>
    <row r="16" spans="1:1">
      <c r="A16" s="23" t="str">
        <f>预计负债!A25</f>
        <v>填表日期：2023年9月1日</v>
      </c>
    </row>
  </sheetData>
  <mergeCells count="2">
    <mergeCell ref="A1:G1"/>
    <mergeCell ref="A2:G2"/>
  </mergeCells>
  <printOptions horizontalCentered="1"/>
  <pageMargins left="0.62992125984252" right="0.62992125984252" top="0.708661417322835" bottom="0.590551181102362" header="1.02362204724409" footer="0.511811023622047"/>
  <pageSetup paperSize="9" fitToHeight="0" orientation="landscape" horizontalDpi="1200" verticalDpi="1200"/>
  <headerFooter scaleWithDoc="0">
    <oddFooter>&amp;C&amp;"宋体,常规"&amp;10第 &amp;P 页，共 &amp;N 页&amp;R&amp;"宋体,常规"&amp;10评估机构：中环松德（北京）资产评估有限公司</oddFooter>
  </headerFooter>
</worksheet>
</file>

<file path=xl/worksheets/sheet9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5"/>
  <sheetViews>
    <sheetView view="pageBreakPreview" zoomScaleNormal="100" workbookViewId="0">
      <selection activeCell="P21" sqref="P21"/>
    </sheetView>
  </sheetViews>
  <sheetFormatPr defaultColWidth="9" defaultRowHeight="15.75" customHeight="1"/>
  <cols>
    <col min="1" max="1" width="6.125" style="4" customWidth="1"/>
    <col min="2" max="2" width="27.875" style="4" customWidth="1"/>
    <col min="3" max="3" width="14.125" style="4" customWidth="1"/>
    <col min="4" max="5" width="22.5" style="4" customWidth="1"/>
    <col min="6" max="6" width="27.625" style="4" customWidth="1"/>
    <col min="7" max="16384" width="9" style="4"/>
  </cols>
  <sheetData>
    <row r="1" s="1" customFormat="1" ht="24.95" customHeight="1" spans="1:6">
      <c r="A1" s="5" t="s">
        <v>777</v>
      </c>
      <c r="B1" s="20"/>
      <c r="C1" s="20"/>
      <c r="D1" s="20"/>
      <c r="E1" s="20"/>
      <c r="F1" s="20"/>
    </row>
    <row r="2" s="2" customFormat="1" ht="20.1" customHeight="1" spans="1:6">
      <c r="A2" s="6" t="str">
        <f>CONCATENATE(封面!B5,封面!D5,封面!E5,封面!F5,封面!G5,封面!H5,封面!I5)</f>
        <v>评估基准日：2023年7月31日</v>
      </c>
      <c r="B2" s="6"/>
      <c r="C2" s="6"/>
      <c r="D2" s="6"/>
      <c r="E2" s="6"/>
      <c r="F2" s="6"/>
    </row>
    <row r="3" s="2" customFormat="1" ht="20.1" customHeight="1" spans="1:6">
      <c r="A3" s="8" t="str">
        <f>封面!B4&amp;封面!D4</f>
        <v>被评估单位：北京北一中型数控机床有限责任公司</v>
      </c>
      <c r="F3" s="9" t="s">
        <v>19</v>
      </c>
    </row>
    <row r="4" s="3" customFormat="1" ht="24.95" customHeight="1" spans="1:6">
      <c r="A4" s="10" t="s">
        <v>21</v>
      </c>
      <c r="B4" s="10" t="s">
        <v>778</v>
      </c>
      <c r="C4" s="10" t="s">
        <v>226</v>
      </c>
      <c r="D4" s="10" t="s">
        <v>109</v>
      </c>
      <c r="E4" s="10" t="s">
        <v>110</v>
      </c>
      <c r="F4" s="10" t="s">
        <v>24</v>
      </c>
    </row>
    <row r="5" s="2" customFormat="1" ht="20.1" customHeight="1" spans="1:6">
      <c r="A5" s="10"/>
      <c r="B5" s="11"/>
      <c r="C5" s="12"/>
      <c r="D5" s="21"/>
      <c r="E5" s="21"/>
      <c r="F5" s="14"/>
    </row>
    <row r="6" s="2" customFormat="1" ht="20.1" customHeight="1" spans="1:6">
      <c r="A6" s="10"/>
      <c r="B6" s="11"/>
      <c r="C6" s="12"/>
      <c r="D6" s="21"/>
      <c r="E6" s="21"/>
      <c r="F6" s="14"/>
    </row>
    <row r="7" s="2" customFormat="1" ht="20.1" customHeight="1" spans="1:6">
      <c r="A7" s="10"/>
      <c r="B7" s="11"/>
      <c r="C7" s="12"/>
      <c r="D7" s="21"/>
      <c r="E7" s="21"/>
      <c r="F7" s="14"/>
    </row>
    <row r="8" s="2" customFormat="1" ht="20.1" customHeight="1" spans="1:6">
      <c r="A8" s="10"/>
      <c r="B8" s="11"/>
      <c r="C8" s="12"/>
      <c r="D8" s="21"/>
      <c r="E8" s="21"/>
      <c r="F8" s="14"/>
    </row>
    <row r="9" s="2" customFormat="1" ht="20.1" customHeight="1" spans="1:6">
      <c r="A9" s="10"/>
      <c r="B9" s="11"/>
      <c r="C9" s="12"/>
      <c r="D9" s="21"/>
      <c r="E9" s="21"/>
      <c r="F9" s="14"/>
    </row>
    <row r="10" s="2" customFormat="1" ht="20.1" customHeight="1" spans="1:6">
      <c r="A10" s="10"/>
      <c r="B10" s="11"/>
      <c r="C10" s="12"/>
      <c r="D10" s="21"/>
      <c r="E10" s="21"/>
      <c r="F10" s="14"/>
    </row>
    <row r="11" s="2" customFormat="1" ht="20.1" customHeight="1" spans="1:6">
      <c r="A11" s="10"/>
      <c r="B11" s="11"/>
      <c r="C11" s="12"/>
      <c r="D11" s="21"/>
      <c r="E11" s="21"/>
      <c r="F11" s="14"/>
    </row>
    <row r="12" s="2" customFormat="1" ht="20.1" customHeight="1" spans="1:6">
      <c r="A12" s="10"/>
      <c r="B12" s="11"/>
      <c r="C12" s="12"/>
      <c r="D12" s="21"/>
      <c r="E12" s="21"/>
      <c r="F12" s="14"/>
    </row>
    <row r="13" s="2" customFormat="1" ht="20.1" customHeight="1" spans="1:6">
      <c r="A13" s="10"/>
      <c r="B13" s="11"/>
      <c r="C13" s="12"/>
      <c r="D13" s="21"/>
      <c r="E13" s="21"/>
      <c r="F13" s="14"/>
    </row>
    <row r="14" s="2" customFormat="1" ht="20.1" customHeight="1" spans="1:6">
      <c r="A14" s="10"/>
      <c r="B14" s="11"/>
      <c r="C14" s="12"/>
      <c r="D14" s="21"/>
      <c r="E14" s="21"/>
      <c r="F14" s="14"/>
    </row>
    <row r="15" s="2" customFormat="1" ht="20.1" customHeight="1" spans="1:6">
      <c r="A15" s="10"/>
      <c r="B15" s="11"/>
      <c r="C15" s="12"/>
      <c r="D15" s="21"/>
      <c r="E15" s="21"/>
      <c r="F15" s="14"/>
    </row>
    <row r="16" s="2" customFormat="1" ht="20.1" customHeight="1" spans="1:6">
      <c r="A16" s="10"/>
      <c r="B16" s="11"/>
      <c r="C16" s="12"/>
      <c r="D16" s="21"/>
      <c r="E16" s="21"/>
      <c r="F16" s="14"/>
    </row>
    <row r="17" s="2" customFormat="1" ht="20.1" customHeight="1" spans="1:9">
      <c r="A17" s="10"/>
      <c r="B17" s="11"/>
      <c r="C17" s="12"/>
      <c r="D17" s="21"/>
      <c r="E17" s="21"/>
      <c r="F17" s="14"/>
      <c r="I17" s="14"/>
    </row>
    <row r="18" s="2" customFormat="1" ht="20.1" customHeight="1" spans="1:6">
      <c r="A18" s="10"/>
      <c r="B18" s="11"/>
      <c r="C18" s="12"/>
      <c r="D18" s="21"/>
      <c r="E18" s="21"/>
      <c r="F18" s="14"/>
    </row>
    <row r="19" s="2" customFormat="1" ht="20.1" customHeight="1" spans="1:6">
      <c r="A19" s="10"/>
      <c r="B19" s="11"/>
      <c r="C19" s="12"/>
      <c r="D19" s="21"/>
      <c r="E19" s="21"/>
      <c r="F19" s="14"/>
    </row>
    <row r="20" s="2" customFormat="1" ht="20.1" customHeight="1" spans="1:6">
      <c r="A20" s="10"/>
      <c r="B20" s="11"/>
      <c r="C20" s="12"/>
      <c r="D20" s="21"/>
      <c r="E20" s="21"/>
      <c r="F20" s="14"/>
    </row>
    <row r="21" s="2" customFormat="1" ht="20.1" customHeight="1" spans="1:6">
      <c r="A21" s="10"/>
      <c r="B21" s="11"/>
      <c r="C21" s="12"/>
      <c r="D21" s="21"/>
      <c r="E21" s="21"/>
      <c r="F21" s="14"/>
    </row>
    <row r="22" s="2" customFormat="1" ht="20.1" customHeight="1" spans="1:6">
      <c r="A22" s="10"/>
      <c r="B22" s="11"/>
      <c r="C22" s="12"/>
      <c r="D22" s="21"/>
      <c r="E22" s="21"/>
      <c r="F22" s="14"/>
    </row>
    <row r="23" s="2" customFormat="1" ht="20.1" customHeight="1" spans="1:6">
      <c r="A23" s="16" t="s">
        <v>741</v>
      </c>
      <c r="B23" s="17"/>
      <c r="C23" s="12"/>
      <c r="D23" s="21">
        <f>SUM(D5:D22)</f>
        <v>0</v>
      </c>
      <c r="E23" s="21">
        <f>SUM(E5:E22)</f>
        <v>0</v>
      </c>
      <c r="F23" s="14"/>
    </row>
    <row r="24" s="2" customFormat="1" customHeight="1" spans="1:1">
      <c r="A24" s="18" t="str">
        <f>预计负债!A24</f>
        <v>被评估单位填表人：</v>
      </c>
    </row>
    <row r="25" s="2" customFormat="1" customHeight="1" spans="1:1">
      <c r="A25" s="19" t="str">
        <f>CONCATENATE(封面!B6,封面!D6,封面!E6,封面!F6,封面!G6,封面!H6,封面!I6)</f>
        <v>填表日期：2023年9月1日</v>
      </c>
    </row>
  </sheetData>
  <mergeCells count="3">
    <mergeCell ref="A1:F1"/>
    <mergeCell ref="A2:F2"/>
    <mergeCell ref="A23:B23"/>
  </mergeCells>
  <printOptions horizontalCentered="1"/>
  <pageMargins left="0.62992125984252" right="0.62992125984252" top="0.708661417322835" bottom="0.590551181102362" header="1.02362204724409" footer="0.511811023622047"/>
  <pageSetup paperSize="9" fitToHeight="0" orientation="landscape" horizontalDpi="300" verticalDpi="300"/>
  <headerFooter scaleWithDoc="0">
    <oddFooter>&amp;C&amp;"宋体,常规"&amp;10第 &amp;P 页，共 &amp;N 页&amp;R&amp;"宋体,常规"&amp;10评估机构：中环松德（北京）资产评估有限公司</oddFooter>
  </headerFooter>
</worksheet>
</file>

<file path=xl/worksheets/sheet9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5"/>
  <sheetViews>
    <sheetView view="pageBreakPreview" zoomScaleNormal="100" workbookViewId="0">
      <selection activeCell="P21" sqref="P21"/>
    </sheetView>
  </sheetViews>
  <sheetFormatPr defaultColWidth="9" defaultRowHeight="15.75" customHeight="1"/>
  <cols>
    <col min="1" max="1" width="6.375" style="4" customWidth="1"/>
    <col min="2" max="2" width="23" style="4" customWidth="1"/>
    <col min="3" max="3" width="13.375" style="4" customWidth="1"/>
    <col min="4" max="4" width="17.125" style="4" customWidth="1"/>
    <col min="5" max="6" width="16.5" style="4" customWidth="1"/>
    <col min="7" max="7" width="28.125" style="4" customWidth="1"/>
    <col min="8" max="16384" width="9" style="4"/>
  </cols>
  <sheetData>
    <row r="1" s="1" customFormat="1" ht="24.95" customHeight="1" spans="1:7">
      <c r="A1" s="5" t="s">
        <v>779</v>
      </c>
      <c r="B1" s="5"/>
      <c r="C1" s="5"/>
      <c r="D1" s="5"/>
      <c r="E1" s="5"/>
      <c r="F1" s="5"/>
      <c r="G1" s="5"/>
    </row>
    <row r="2" s="2" customFormat="1" ht="20.1" customHeight="1" spans="1:7">
      <c r="A2" s="6" t="str">
        <f>CONCATENATE(封面!B5,封面!D5,封面!E5,封面!F5,封面!G5,封面!H5,封面!I5)</f>
        <v>评估基准日：2023年7月31日</v>
      </c>
      <c r="B2" s="6"/>
      <c r="C2" s="6"/>
      <c r="D2" s="6"/>
      <c r="E2" s="6"/>
      <c r="F2" s="6"/>
      <c r="G2" s="7"/>
    </row>
    <row r="3" s="2" customFormat="1" ht="20.1" customHeight="1" spans="1:7">
      <c r="A3" s="8" t="str">
        <f>封面!B4&amp;封面!D4</f>
        <v>被评估单位：北京北一中型数控机床有限责任公司</v>
      </c>
      <c r="G3" s="9" t="s">
        <v>19</v>
      </c>
    </row>
    <row r="4" s="3" customFormat="1" ht="24.95" customHeight="1" spans="1:7">
      <c r="A4" s="10" t="s">
        <v>21</v>
      </c>
      <c r="B4" s="10" t="s">
        <v>219</v>
      </c>
      <c r="C4" s="10" t="s">
        <v>226</v>
      </c>
      <c r="D4" s="10" t="s">
        <v>313</v>
      </c>
      <c r="E4" s="10" t="s">
        <v>109</v>
      </c>
      <c r="F4" s="10" t="s">
        <v>110</v>
      </c>
      <c r="G4" s="10" t="s">
        <v>24</v>
      </c>
    </row>
    <row r="5" s="2" customFormat="1" ht="20.1" customHeight="1" spans="1:7">
      <c r="A5" s="10"/>
      <c r="B5" s="11"/>
      <c r="C5" s="12"/>
      <c r="D5" s="10"/>
      <c r="E5" s="13"/>
      <c r="F5" s="13"/>
      <c r="G5" s="14"/>
    </row>
    <row r="6" s="2" customFormat="1" ht="20.1" customHeight="1" spans="1:7">
      <c r="A6" s="10"/>
      <c r="B6" s="11"/>
      <c r="C6" s="12"/>
      <c r="D6" s="10"/>
      <c r="E6" s="13"/>
      <c r="F6" s="13"/>
      <c r="G6" s="14"/>
    </row>
    <row r="7" s="2" customFormat="1" ht="20.1" customHeight="1" spans="1:7">
      <c r="A7" s="10"/>
      <c r="B7" s="11"/>
      <c r="C7" s="12"/>
      <c r="D7" s="10"/>
      <c r="E7" s="13"/>
      <c r="F7" s="13"/>
      <c r="G7" s="14"/>
    </row>
    <row r="8" s="2" customFormat="1" ht="20.1" customHeight="1" spans="1:7">
      <c r="A8" s="10"/>
      <c r="B8" s="11"/>
      <c r="C8" s="12"/>
      <c r="D8" s="10"/>
      <c r="E8" s="13"/>
      <c r="F8" s="13"/>
      <c r="G8" s="14"/>
    </row>
    <row r="9" s="2" customFormat="1" ht="20.1" customHeight="1" spans="1:7">
      <c r="A9" s="10"/>
      <c r="B9" s="11"/>
      <c r="C9" s="12"/>
      <c r="D9" s="10"/>
      <c r="E9" s="13"/>
      <c r="F9" s="13"/>
      <c r="G9" s="14"/>
    </row>
    <row r="10" s="2" customFormat="1" ht="20.1" customHeight="1" spans="1:7">
      <c r="A10" s="10"/>
      <c r="B10" s="11"/>
      <c r="C10" s="12"/>
      <c r="D10" s="10"/>
      <c r="E10" s="13"/>
      <c r="F10" s="13"/>
      <c r="G10" s="14"/>
    </row>
    <row r="11" s="2" customFormat="1" ht="20.1" customHeight="1" spans="1:7">
      <c r="A11" s="10"/>
      <c r="B11" s="11"/>
      <c r="C11" s="12"/>
      <c r="D11" s="10"/>
      <c r="E11" s="13"/>
      <c r="F11" s="13"/>
      <c r="G11" s="14"/>
    </row>
    <row r="12" s="2" customFormat="1" ht="20.1" customHeight="1" spans="1:7">
      <c r="A12" s="10"/>
      <c r="B12" s="11"/>
      <c r="C12" s="12"/>
      <c r="D12" s="10"/>
      <c r="E12" s="13"/>
      <c r="F12" s="13"/>
      <c r="G12" s="14"/>
    </row>
    <row r="13" s="2" customFormat="1" ht="20.1" customHeight="1" spans="1:7">
      <c r="A13" s="10"/>
      <c r="B13" s="11"/>
      <c r="C13" s="12"/>
      <c r="D13" s="10"/>
      <c r="E13" s="13"/>
      <c r="F13" s="13"/>
      <c r="G13" s="14"/>
    </row>
    <row r="14" s="2" customFormat="1" ht="20.1" customHeight="1" spans="1:9">
      <c r="A14" s="10"/>
      <c r="B14" s="11"/>
      <c r="C14" s="12"/>
      <c r="D14" s="10"/>
      <c r="E14" s="13"/>
      <c r="F14" s="13"/>
      <c r="G14" s="14"/>
      <c r="I14" s="14"/>
    </row>
    <row r="15" s="2" customFormat="1" ht="20.1" customHeight="1" spans="1:7">
      <c r="A15" s="10"/>
      <c r="B15" s="11"/>
      <c r="C15" s="12"/>
      <c r="D15" s="10"/>
      <c r="E15" s="13"/>
      <c r="F15" s="13"/>
      <c r="G15" s="14"/>
    </row>
    <row r="16" s="2" customFormat="1" ht="20.1" customHeight="1" spans="1:7">
      <c r="A16" s="10"/>
      <c r="B16" s="11"/>
      <c r="C16" s="12"/>
      <c r="D16" s="10"/>
      <c r="E16" s="13"/>
      <c r="F16" s="13"/>
      <c r="G16" s="14"/>
    </row>
    <row r="17" s="2" customFormat="1" ht="20.1" customHeight="1" spans="1:7">
      <c r="A17" s="10"/>
      <c r="B17" s="11"/>
      <c r="C17" s="12"/>
      <c r="D17" s="10"/>
      <c r="E17" s="13"/>
      <c r="F17" s="13"/>
      <c r="G17" s="14"/>
    </row>
    <row r="18" s="2" customFormat="1" ht="20.1" customHeight="1" spans="1:7">
      <c r="A18" s="10"/>
      <c r="B18" s="11"/>
      <c r="C18" s="12"/>
      <c r="D18" s="10"/>
      <c r="E18" s="15"/>
      <c r="F18" s="13"/>
      <c r="G18" s="14"/>
    </row>
    <row r="19" s="2" customFormat="1" ht="20.1" customHeight="1" spans="1:7">
      <c r="A19" s="10"/>
      <c r="B19" s="11"/>
      <c r="C19" s="12"/>
      <c r="D19" s="10"/>
      <c r="E19" s="13"/>
      <c r="F19" s="13"/>
      <c r="G19" s="14"/>
    </row>
    <row r="20" s="2" customFormat="1" ht="20.1" customHeight="1" spans="1:7">
      <c r="A20" s="10"/>
      <c r="B20" s="11"/>
      <c r="C20" s="12"/>
      <c r="D20" s="10"/>
      <c r="E20" s="13"/>
      <c r="F20" s="13"/>
      <c r="G20" s="14"/>
    </row>
    <row r="21" s="2" customFormat="1" ht="20.1" customHeight="1" spans="1:7">
      <c r="A21" s="10"/>
      <c r="B21" s="11"/>
      <c r="C21" s="12"/>
      <c r="D21" s="10"/>
      <c r="E21" s="13"/>
      <c r="F21" s="13"/>
      <c r="G21" s="14"/>
    </row>
    <row r="22" s="2" customFormat="1" ht="20.1" customHeight="1" spans="1:7">
      <c r="A22" s="10"/>
      <c r="B22" s="11"/>
      <c r="C22" s="12"/>
      <c r="D22" s="10"/>
      <c r="E22" s="13"/>
      <c r="F22" s="13"/>
      <c r="G22" s="14"/>
    </row>
    <row r="23" s="2" customFormat="1" ht="20.1" customHeight="1" spans="1:7">
      <c r="A23" s="16" t="s">
        <v>780</v>
      </c>
      <c r="B23" s="17"/>
      <c r="C23" s="12"/>
      <c r="D23" s="10"/>
      <c r="E23" s="13">
        <f>SUM(E5:E22)</f>
        <v>0</v>
      </c>
      <c r="F23" s="13">
        <f>SUM(F5:F22)</f>
        <v>0</v>
      </c>
      <c r="G23" s="14"/>
    </row>
    <row r="24" s="2" customFormat="1" customHeight="1" spans="1:5">
      <c r="A24" s="18" t="str">
        <f>递延所得税负债!A24</f>
        <v>被评估单位填表人：</v>
      </c>
      <c r="E24" s="8"/>
    </row>
    <row r="25" s="2" customFormat="1" customHeight="1" spans="1:1">
      <c r="A25" s="19" t="str">
        <f>CONCATENATE(封面!B6,封面!D6,封面!E6,封面!F6,封面!G6,封面!H6,封面!I6)</f>
        <v>填表日期：2023年9月1日</v>
      </c>
    </row>
  </sheetData>
  <mergeCells count="3">
    <mergeCell ref="A1:G1"/>
    <mergeCell ref="A2:G2"/>
    <mergeCell ref="A23:B23"/>
  </mergeCells>
  <printOptions horizontalCentered="1"/>
  <pageMargins left="0.62992125984252" right="0.62992125984252" top="0.708661417322835" bottom="0.590551181102362" header="1.02362204724409" footer="0.511811023622047"/>
  <pageSetup paperSize="9" fitToHeight="0" orientation="landscape" horizontalDpi="300" verticalDpi="300"/>
  <headerFooter scaleWithDoc="0">
    <oddFooter>&amp;C&amp;"宋体,常规"&amp;10第 &amp;P 页，共 &amp;N 页&amp;R&amp;"宋体,常规"&amp;10评估机构：中环松德（北京）资产评估有限公司</oddFooter>
  </headerFooter>
</worksheet>
</file>

<file path=docProps/app.xml><?xml version="1.0" encoding="utf-8"?>
<Properties xmlns="http://schemas.openxmlformats.org/officeDocument/2006/extended-properties" xmlns:vt="http://schemas.openxmlformats.org/officeDocument/2006/docPropsVTypes">
  <Manager>康峻山</Manager>
  <Company>银信四川</Company>
  <Application>Microsoft Excel</Application>
  <HeadingPairs>
    <vt:vector size="2" baseType="variant">
      <vt:variant>
        <vt:lpstr>工作表</vt:lpstr>
      </vt:variant>
      <vt:variant>
        <vt:i4>93</vt:i4>
      </vt:variant>
    </vt:vector>
  </HeadingPairs>
  <TitlesOfParts>
    <vt:vector size="93" baseType="lpstr">
      <vt:lpstr>封面</vt:lpstr>
      <vt:lpstr>资产负债表</vt:lpstr>
      <vt:lpstr>汇总表</vt:lpstr>
      <vt:lpstr>分类汇总</vt:lpstr>
      <vt:lpstr>流动汇总</vt:lpstr>
      <vt:lpstr>现金</vt:lpstr>
      <vt:lpstr>银行存款</vt:lpstr>
      <vt:lpstr>其他货币资金</vt:lpstr>
      <vt:lpstr>交易性金融资产汇总</vt:lpstr>
      <vt:lpstr>交易性-股票</vt:lpstr>
      <vt:lpstr>交易性-债券</vt:lpstr>
      <vt:lpstr>交易性-基金</vt:lpstr>
      <vt:lpstr>衍生金融资产</vt:lpstr>
      <vt:lpstr>应收票据</vt:lpstr>
      <vt:lpstr>应收账款</vt:lpstr>
      <vt:lpstr>应收款项融资</vt:lpstr>
      <vt:lpstr>预付账款</vt:lpstr>
      <vt:lpstr>其他应收款</vt:lpstr>
      <vt:lpstr>存货汇总</vt:lpstr>
      <vt:lpstr>材料采购（在途物资）</vt:lpstr>
      <vt:lpstr>原材料</vt:lpstr>
      <vt:lpstr>在库周转材料</vt:lpstr>
      <vt:lpstr>委托加工物资</vt:lpstr>
      <vt:lpstr>产成品（库存商品）</vt:lpstr>
      <vt:lpstr>在产品（自制半成品）</vt:lpstr>
      <vt:lpstr>发出商品</vt:lpstr>
      <vt:lpstr>在用周转材料</vt:lpstr>
      <vt:lpstr>开发成本</vt:lpstr>
      <vt:lpstr>开发产品</vt:lpstr>
      <vt:lpstr>合同资产</vt:lpstr>
      <vt:lpstr>持有待售资产</vt:lpstr>
      <vt:lpstr>一年到期非流动资产</vt:lpstr>
      <vt:lpstr>其他流动资产</vt:lpstr>
      <vt:lpstr>非流动资产汇总</vt:lpstr>
      <vt:lpstr>债权投资</vt:lpstr>
      <vt:lpstr>其他债权投资</vt:lpstr>
      <vt:lpstr>长期应收</vt:lpstr>
      <vt:lpstr>股权投资</vt:lpstr>
      <vt:lpstr>其他权益工具投资</vt:lpstr>
      <vt:lpstr>其他非流动金融资产</vt:lpstr>
      <vt:lpstr>4-5-1投资性房地产</vt:lpstr>
      <vt:lpstr>4-5-2投资性房地产</vt:lpstr>
      <vt:lpstr>4-5-3投资性地产</vt:lpstr>
      <vt:lpstr>4-5-4投资性地产</vt:lpstr>
      <vt:lpstr>固定资产汇总</vt:lpstr>
      <vt:lpstr>房屋建筑物</vt:lpstr>
      <vt:lpstr>构筑物</vt:lpstr>
      <vt:lpstr>管道沟槽</vt:lpstr>
      <vt:lpstr>机器设备</vt:lpstr>
      <vt:lpstr>Sheet3</vt:lpstr>
      <vt:lpstr>Sheet1</vt:lpstr>
      <vt:lpstr>Sheet2</vt:lpstr>
      <vt:lpstr>车辆</vt:lpstr>
      <vt:lpstr>电子设备</vt:lpstr>
      <vt:lpstr>土地</vt:lpstr>
      <vt:lpstr>在建工程汇总</vt:lpstr>
      <vt:lpstr>在建（土建）</vt:lpstr>
      <vt:lpstr>在建（设备）</vt:lpstr>
      <vt:lpstr>生产性生物资产</vt:lpstr>
      <vt:lpstr>油气资产</vt:lpstr>
      <vt:lpstr>使用权资产</vt:lpstr>
      <vt:lpstr>无形资产汇总</vt:lpstr>
      <vt:lpstr>无形-土地</vt:lpstr>
      <vt:lpstr>无形-矿业权</vt:lpstr>
      <vt:lpstr>无形-其他</vt:lpstr>
      <vt:lpstr>开发支出</vt:lpstr>
      <vt:lpstr>商誉</vt:lpstr>
      <vt:lpstr>长期待摊费用</vt:lpstr>
      <vt:lpstr>递延所得税资产</vt:lpstr>
      <vt:lpstr>其他非流动资产</vt:lpstr>
      <vt:lpstr>流动负债汇总</vt:lpstr>
      <vt:lpstr>短期借款</vt:lpstr>
      <vt:lpstr>交易性金融负债</vt:lpstr>
      <vt:lpstr>衍生金融负债</vt:lpstr>
      <vt:lpstr>应付票据</vt:lpstr>
      <vt:lpstr>应付账款</vt:lpstr>
      <vt:lpstr>预收账款</vt:lpstr>
      <vt:lpstr>合同负债</vt:lpstr>
      <vt:lpstr>职工薪酬</vt:lpstr>
      <vt:lpstr>应交税费</vt:lpstr>
      <vt:lpstr>其他应付款</vt:lpstr>
      <vt:lpstr>持有待售负债</vt:lpstr>
      <vt:lpstr>一年到期非流动负债</vt:lpstr>
      <vt:lpstr>其他流动负债</vt:lpstr>
      <vt:lpstr>非流动负债汇总 </vt:lpstr>
      <vt:lpstr>长期借款</vt:lpstr>
      <vt:lpstr>应付债券</vt:lpstr>
      <vt:lpstr>租赁负债</vt:lpstr>
      <vt:lpstr>长期应付款</vt:lpstr>
      <vt:lpstr>预计负债</vt:lpstr>
      <vt:lpstr>递延收益</vt:lpstr>
      <vt:lpstr>递延所得税负债</vt:lpstr>
      <vt:lpstr>其他非流动负债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新版通用申报表</dc:title>
  <dc:creator>康峻山</dc:creator>
  <cp:lastModifiedBy>王博达</cp:lastModifiedBy>
  <cp:revision>2018</cp:revision>
  <dcterms:created xsi:type="dcterms:W3CDTF">1999-04-07T08:44:00Z</dcterms:created>
  <cp:lastPrinted>2022-06-08T08:22:00Z</cp:lastPrinted>
  <dcterms:modified xsi:type="dcterms:W3CDTF">2023-11-16T03:06:01Z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CAD4303ADB6442028D48C69196B2C981_13</vt:lpwstr>
  </property>
  <property fmtid="{D5CDD505-2E9C-101B-9397-08002B2CF9AE}" pid="3" name="KSOProductBuildVer">
    <vt:lpwstr>2052-11.8.6.8811</vt:lpwstr>
  </property>
  <property fmtid="{D5CDD505-2E9C-101B-9397-08002B2CF9AE}" pid="4" name="KSOReadingLayout">
    <vt:bool>true</vt:bool>
  </property>
</Properties>
</file>