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comments37.xml" ContentType="application/vnd.openxmlformats-officedocument.spreadsheetml.comments+xml"/>
  <Override PartName="/xl/comments38.xml" ContentType="application/vnd.openxmlformats-officedocument.spreadsheetml.comments+xml"/>
  <Override PartName="/xl/comments39.xml" ContentType="application/vnd.openxmlformats-officedocument.spreadsheetml.comments+xml"/>
  <Override PartName="/xl/comments4.xml" ContentType="application/vnd.openxmlformats-officedocument.spreadsheetml.comments+xml"/>
  <Override PartName="/xl/comments40.xml" ContentType="application/vnd.openxmlformats-officedocument.spreadsheetml.comments+xml"/>
  <Override PartName="/xl/comments41.xml" ContentType="application/vnd.openxmlformats-officedocument.spreadsheetml.comments+xml"/>
  <Override PartName="/xl/comments42.xml" ContentType="application/vnd.openxmlformats-officedocument.spreadsheetml.comments+xml"/>
  <Override PartName="/xl/comments43.xml" ContentType="application/vnd.openxmlformats-officedocument.spreadsheetml.comments+xml"/>
  <Override PartName="/xl/comments44.xml" ContentType="application/vnd.openxmlformats-officedocument.spreadsheetml.comments+xml"/>
  <Override PartName="/xl/comments45.xml" ContentType="application/vnd.openxmlformats-officedocument.spreadsheetml.comments+xml"/>
  <Override PartName="/xl/comments46.xml" ContentType="application/vnd.openxmlformats-officedocument.spreadsheetml.comments+xml"/>
  <Override PartName="/xl/comments47.xml" ContentType="application/vnd.openxmlformats-officedocument.spreadsheetml.comments+xml"/>
  <Override PartName="/xl/comments48.xml" ContentType="application/vnd.openxmlformats-officedocument.spreadsheetml.comments+xml"/>
  <Override PartName="/xl/comments49.xml" ContentType="application/vnd.openxmlformats-officedocument.spreadsheetml.comments+xml"/>
  <Override PartName="/xl/comments5.xml" ContentType="application/vnd.openxmlformats-officedocument.spreadsheetml.comments+xml"/>
  <Override PartName="/xl/comments50.xml" ContentType="application/vnd.openxmlformats-officedocument.spreadsheetml.comments+xml"/>
  <Override PartName="/xl/comments51.xml" ContentType="application/vnd.openxmlformats-officedocument.spreadsheetml.comments+xml"/>
  <Override PartName="/xl/comments52.xml" ContentType="application/vnd.openxmlformats-officedocument.spreadsheetml.comments+xml"/>
  <Override PartName="/xl/comments53.xml" ContentType="application/vnd.openxmlformats-officedocument.spreadsheetml.comments+xml"/>
  <Override PartName="/xl/comments54.xml" ContentType="application/vnd.openxmlformats-officedocument.spreadsheetml.comments+xml"/>
  <Override PartName="/xl/comments5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750" windowHeight="11630" tabRatio="891" firstSheet="2" activeTab="50"/>
  </bookViews>
  <sheets>
    <sheet name="填表信息" sheetId="158" state="hidden" r:id="rId1"/>
    <sheet name="资产负债表" sheetId="163" state="hidden" r:id="rId2"/>
    <sheet name="1-汇总表" sheetId="172" r:id="rId3"/>
    <sheet name="2-分类汇总" sheetId="2" state="hidden" r:id="rId4"/>
    <sheet name="3-流动汇总" sheetId="3" state="hidden" r:id="rId5"/>
    <sheet name="表3-1货币汇总表" sheetId="157" state="hidden" r:id="rId6"/>
    <sheet name="3-1-1现金" sheetId="4" state="hidden" r:id="rId7"/>
    <sheet name="3-1-2银行存款" sheetId="5" state="hidden" r:id="rId8"/>
    <sheet name="3-1-3其他货币资金" sheetId="6" state="hidden" r:id="rId9"/>
    <sheet name="3-2交易性金融资产汇总" sheetId="7" state="hidden" r:id="rId10"/>
    <sheet name="3-2-1交易性-股票" sheetId="8" state="hidden" r:id="rId11"/>
    <sheet name="3-2-2交易性-债券" sheetId="9" state="hidden" r:id="rId12"/>
    <sheet name="3-2-3交易性-基金" sheetId="121" state="hidden" r:id="rId13"/>
    <sheet name="3-3衍生金融资产" sheetId="166" state="hidden" r:id="rId14"/>
    <sheet name="3-4应收票据" sheetId="98" state="hidden" r:id="rId15"/>
    <sheet name="3-5应收账款" sheetId="11" state="hidden" r:id="rId16"/>
    <sheet name="3-6应收款项融资" sheetId="165" state="hidden" r:id="rId17"/>
    <sheet name="3-7预付账款" sheetId="14" state="hidden" r:id="rId18"/>
    <sheet name="3-8其他应收款汇总" sheetId="173" state="hidden" r:id="rId19"/>
    <sheet name="3-8-1应收利息" sheetId="13" state="hidden" r:id="rId20"/>
    <sheet name="3-8-2应收股利" sheetId="12" state="hidden" r:id="rId21"/>
    <sheet name="3-8-3其他应收款" sheetId="16" state="hidden" r:id="rId22"/>
    <sheet name="3-9存货汇总" sheetId="17" state="hidden" r:id="rId23"/>
    <sheet name="3-9-1材料采购（在途物资）" sheetId="19" state="hidden" r:id="rId24"/>
    <sheet name="3-9-2原材料" sheetId="18" state="hidden" r:id="rId25"/>
    <sheet name="3-9-3在库周转材料" sheetId="20" state="hidden" r:id="rId26"/>
    <sheet name="3-9-4委托加工物资" sheetId="100" state="hidden" r:id="rId27"/>
    <sheet name="3-9-5产成品（库存商品）" sheetId="23" state="hidden" r:id="rId28"/>
    <sheet name="3-9-6在产品（自制半成品）" sheetId="99" state="hidden" r:id="rId29"/>
    <sheet name="3-9-7发出商品" sheetId="116" state="hidden" r:id="rId30"/>
    <sheet name="3-9-8在用周转材料" sheetId="26" state="hidden" r:id="rId31"/>
    <sheet name="3-9-9未结算工程" sheetId="160" state="hidden" r:id="rId32"/>
    <sheet name="3-9-10未完工程施工" sheetId="159" state="hidden" r:id="rId33"/>
    <sheet name="3-10合同资产" sheetId="167" state="hidden" r:id="rId34"/>
    <sheet name="3-11持有待售资产" sheetId="168" state="hidden" r:id="rId35"/>
    <sheet name="3-12一年到期非流动资产" sheetId="31" state="hidden" r:id="rId36"/>
    <sheet name="3-13其他流动资产" sheetId="32" state="hidden" r:id="rId37"/>
    <sheet name="4-非流动资产汇总" sheetId="150" state="hidden" r:id="rId38"/>
    <sheet name="4-1债权投资" sheetId="124" state="hidden" r:id="rId39"/>
    <sheet name="4-2其他债权投资" sheetId="35" state="hidden" r:id="rId40"/>
    <sheet name="4-3长期应收款" sheetId="127" state="hidden" r:id="rId41"/>
    <sheet name="4-4长期股权投资" sheetId="36" state="hidden" r:id="rId42"/>
    <sheet name="4-5其他权益工具投资" sheetId="34" state="hidden" r:id="rId43"/>
    <sheet name="4-6其他非流动金融资产" sheetId="123" state="hidden" r:id="rId44"/>
    <sheet name="4-7投资性房地产汇总" sheetId="180" state="hidden" r:id="rId45"/>
    <sheet name="4-7-1投资性房地产-房屋（成本计量）" sheetId="126" state="hidden" r:id="rId46"/>
    <sheet name="4-7-2投资性房地产-房屋（公允计量）" sheetId="154" state="hidden" r:id="rId47"/>
    <sheet name="4-7-3投资性地产-土地（成本计量）" sheetId="156" state="hidden" r:id="rId48"/>
    <sheet name="4-7-4投资性地产-土地（公允计量）" sheetId="155" state="hidden" r:id="rId49"/>
    <sheet name="4-8固定资产汇总" sheetId="37" state="hidden" r:id="rId50"/>
    <sheet name="机器设备表一" sheetId="41" r:id="rId51"/>
    <sheet name="机器设备表二" sheetId="183" r:id="rId52"/>
    <sheet name="Sheet2" sheetId="182" state="hidden" r:id="rId53"/>
    <sheet name="4-8-5车辆" sheetId="42" state="hidden" r:id="rId54"/>
    <sheet name="4-8-6电子设备" sheetId="43" state="hidden" r:id="rId55"/>
    <sheet name="4-8-7土地" sheetId="120" state="hidden" r:id="rId56"/>
    <sheet name="4-8-8固定资产清理" sheetId="47" state="hidden" r:id="rId57"/>
    <sheet name="4-9在建工程汇总" sheetId="128" state="hidden" r:id="rId58"/>
    <sheet name="4-9-1在建（土建）" sheetId="45" state="hidden" r:id="rId59"/>
    <sheet name="4-9-2在建（设备）" sheetId="46" state="hidden" r:id="rId60"/>
    <sheet name="4-9-3工程物资" sheetId="44" state="hidden" r:id="rId61"/>
    <sheet name="4-10生产性生物资产" sheetId="129" state="hidden" r:id="rId62"/>
    <sheet name="4-11油气资产" sheetId="130" state="hidden" r:id="rId63"/>
    <sheet name="4-12使用权资产" sheetId="169" state="hidden" r:id="rId64"/>
    <sheet name="4-13无形资产汇总" sheetId="131" state="hidden" r:id="rId65"/>
    <sheet name="4-13-1无形-土地" sheetId="49" state="hidden" r:id="rId66"/>
    <sheet name="Sheet1" sheetId="181" state="hidden" r:id="rId67"/>
    <sheet name="4-13-2无形-矿业权" sheetId="152" state="hidden" r:id="rId68"/>
    <sheet name="4-13-3无形-其他" sheetId="50" state="hidden" r:id="rId69"/>
    <sheet name="4-14开发支出" sheetId="151" state="hidden" r:id="rId70"/>
    <sheet name="4-15商誉" sheetId="133" state="hidden" r:id="rId71"/>
    <sheet name="4-16长期待摊费用" sheetId="52" state="hidden" r:id="rId72"/>
    <sheet name="4-17递延所得税资产" sheetId="54" state="hidden" r:id="rId73"/>
    <sheet name="4-18其他非流动资产" sheetId="53" state="hidden" r:id="rId74"/>
    <sheet name="5-流动负债汇总" sheetId="55" state="hidden" r:id="rId75"/>
    <sheet name="5-1短期借款" sheetId="56" state="hidden" r:id="rId76"/>
    <sheet name="5-2交易性金融负债" sheetId="134" state="hidden" r:id="rId77"/>
    <sheet name="5-3衍生金融负债" sheetId="174" state="hidden" r:id="rId78"/>
    <sheet name="5-4应付票据" sheetId="57" state="hidden" r:id="rId79"/>
    <sheet name="5-5应付账款" sheetId="58" state="hidden" r:id="rId80"/>
    <sheet name="5-6预收账款" sheetId="59" state="hidden" r:id="rId81"/>
    <sheet name="5-7合同负债" sheetId="170" state="hidden" r:id="rId82"/>
    <sheet name="5-8职工薪酬" sheetId="62" state="hidden" r:id="rId83"/>
    <sheet name="5-9应交税费" sheetId="64" state="hidden" r:id="rId84"/>
    <sheet name="5-10其他应付款汇总" sheetId="175" state="hidden" r:id="rId85"/>
    <sheet name="5-10-1应付利息" sheetId="135" state="hidden" r:id="rId86"/>
    <sheet name="5-10-2应付股利（利润）" sheetId="65" state="hidden" r:id="rId87"/>
    <sheet name="5-10-3其他应付款" sheetId="61" state="hidden" r:id="rId88"/>
    <sheet name="5-11持有待售负债" sheetId="176" state="hidden" r:id="rId89"/>
    <sheet name="5-12一年到期非流动负债" sheetId="68" state="hidden" r:id="rId90"/>
    <sheet name="5-13其他流动负债" sheetId="69" state="hidden" r:id="rId91"/>
    <sheet name="6-非流动负债汇总 " sheetId="70" state="hidden" r:id="rId92"/>
    <sheet name="6-1长期借款" sheetId="71" state="hidden" r:id="rId93"/>
    <sheet name="6-2应付债券" sheetId="110" state="hidden" r:id="rId94"/>
    <sheet name="6-3租赁负债" sheetId="171" state="hidden" r:id="rId95"/>
    <sheet name="6-4长期应付款汇总" sheetId="177" state="hidden" r:id="rId96"/>
    <sheet name="6-4-1长期应付款" sheetId="73" state="hidden" r:id="rId97"/>
    <sheet name="6-4-2专项应付款" sheetId="111" state="hidden" r:id="rId98"/>
    <sheet name="6-5预计负债" sheetId="136" state="hidden" r:id="rId99"/>
    <sheet name="6-6递延收益" sheetId="178" state="hidden" r:id="rId100"/>
    <sheet name="6-7递延所得税负债" sheetId="76" state="hidden" r:id="rId101"/>
    <sheet name="6-8其他非流动负债" sheetId="96" state="hidden" r:id="rId102"/>
    <sheet name="00000000" sheetId="78" state="veryHidden" r:id="rId103"/>
  </sheets>
  <externalReferences>
    <externalReference r:id="rId106"/>
    <externalReference r:id="rId107"/>
    <externalReference r:id="rId108"/>
    <externalReference r:id="rId109"/>
    <externalReference r:id="rId110"/>
    <externalReference r:id="rId111"/>
    <externalReference r:id="rId112"/>
  </externalReferences>
  <definedNames>
    <definedName name="_xlnm._FilterDatabase" localSheetId="50" hidden="1">机器设备表一!$A$6:$V$241</definedName>
    <definedName name="_xlnm._FilterDatabase" localSheetId="51" hidden="1">机器设备表二!$A$5:$AM$43</definedName>
    <definedName name="_1" localSheetId="44">#REF!</definedName>
    <definedName name="_1">#REF!</definedName>
    <definedName name="_1h1_">[1]收入!$A$26</definedName>
    <definedName name="_BSP2" localSheetId="44">#REF!</definedName>
    <definedName name="_BSP2">#REF!</definedName>
    <definedName name="_xlnm._FilterDatabase" localSheetId="15" hidden="1">'3-5应收账款'!$A$1:$S$38</definedName>
    <definedName name="_xlnm._FilterDatabase" localSheetId="17" hidden="1">'3-7预付账款'!$A$1:$Q$6</definedName>
    <definedName name="_xlnm._FilterDatabase" localSheetId="19" hidden="1">'3-8-1应收利息'!$A$1:$K$29</definedName>
    <definedName name="_xlnm._FilterDatabase" localSheetId="21" hidden="1">'3-8-3其他应收款'!$A$1:$Q$36</definedName>
    <definedName name="_xlnm._FilterDatabase" localSheetId="87" hidden="1">'5-10-3其他应付款'!$A$1:$Q$36</definedName>
    <definedName name="_xlnm._FilterDatabase" localSheetId="83" hidden="1">'5-9应交税费'!$A$1:$G$15</definedName>
    <definedName name="a" localSheetId="44">#REF!</definedName>
    <definedName name="a" localSheetId="0">#REF!</definedName>
    <definedName name="a">#REF!</definedName>
    <definedName name="aa" localSheetId="69">#REF!</definedName>
    <definedName name="aa" localSheetId="44">#REF!</definedName>
    <definedName name="aa" localSheetId="37">#REF!</definedName>
    <definedName name="aa">#REF!</definedName>
    <definedName name="bb">[1]说明!$C$31</definedName>
    <definedName name="BS" localSheetId="44">#REF!</definedName>
    <definedName name="BS">#REF!</definedName>
    <definedName name="BSCS" localSheetId="44">#REF!</definedName>
    <definedName name="BSCS">#REF!</definedName>
    <definedName name="BSCSP2" localSheetId="44">#REF!</definedName>
    <definedName name="BSCSP2">#REF!</definedName>
    <definedName name="cost" localSheetId="44">#REF!</definedName>
    <definedName name="cost">#REF!</definedName>
    <definedName name="DCF打印" localSheetId="44">#REF!</definedName>
    <definedName name="DCF打印">#REF!</definedName>
    <definedName name="dd">[1]收入!$C$39</definedName>
    <definedName name="eve">[2]XL4Poppy!$C$39</definedName>
    <definedName name="FANWEI1">[3]索引表!$C$4:$C$101</definedName>
    <definedName name="ff">[1]收入!$A$26</definedName>
    <definedName name="hh">[1]收入!$A$15</definedName>
    <definedName name="hjp">[1]收入!$A$15</definedName>
    <definedName name="hxy">[4]XL4Poppy!$C$39</definedName>
    <definedName name="IS" localSheetId="44">#REF!</definedName>
    <definedName name="IS">#REF!</definedName>
    <definedName name="ISCS" localSheetId="44">#REF!</definedName>
    <definedName name="ISCS">#REF!</definedName>
    <definedName name="ISCSP" localSheetId="44">#REF!</definedName>
    <definedName name="ISCSP">#REF!</definedName>
    <definedName name="ISP" localSheetId="44">#REF!</definedName>
    <definedName name="ISP">#REF!</definedName>
    <definedName name="lll">[5]XL4Poppy!$C$39</definedName>
    <definedName name="P_1">[6]表10_3长期应付款!$K$27</definedName>
    <definedName name="p_10_1" localSheetId="44">#REF!</definedName>
    <definedName name="p_10_1">#REF!</definedName>
    <definedName name="p_10_15">[6]表10_5预计负债!$H$27</definedName>
    <definedName name="p_10_2" localSheetId="44">#REF!</definedName>
    <definedName name="p_10_2">#REF!</definedName>
    <definedName name="p_10_3" localSheetId="44">#REF!</definedName>
    <definedName name="p_10_3">#REF!</definedName>
    <definedName name="p_10_4" localSheetId="44">#REF!</definedName>
    <definedName name="p_10_4">#REF!</definedName>
    <definedName name="p_10_5" localSheetId="44">#REF!</definedName>
    <definedName name="p_10_5">#REF!</definedName>
    <definedName name="p_10_6" localSheetId="44">#REF!</definedName>
    <definedName name="p_10_6">#REF!</definedName>
    <definedName name="p_10_7" localSheetId="44">#REF!</definedName>
    <definedName name="p_10_7">#REF!</definedName>
    <definedName name="p_3_1_1" localSheetId="44">#REF!</definedName>
    <definedName name="p_3_1_1">#REF!</definedName>
    <definedName name="p_3_1_2" localSheetId="44">#REF!</definedName>
    <definedName name="p_3_1_2">#REF!</definedName>
    <definedName name="p_3_1_3" localSheetId="44">#REF!</definedName>
    <definedName name="p_3_1_3">#REF!</definedName>
    <definedName name="p_3_10_1" localSheetId="44">#REF!</definedName>
    <definedName name="p_3_10_1">#REF!</definedName>
    <definedName name="p_3_10_10" localSheetId="44">#REF!</definedName>
    <definedName name="p_3_10_10">#REF!</definedName>
    <definedName name="p_3_10_11" localSheetId="44">#REF!</definedName>
    <definedName name="p_3_10_11">#REF!</definedName>
    <definedName name="p_3_10_12" localSheetId="44">#REF!</definedName>
    <definedName name="p_3_10_12">#REF!</definedName>
    <definedName name="p_3_10_13" localSheetId="44">#REF!</definedName>
    <definedName name="p_3_10_13">#REF!</definedName>
    <definedName name="p_3_10_2" localSheetId="44">#REF!</definedName>
    <definedName name="p_3_10_2">#REF!</definedName>
    <definedName name="p_3_10_3" localSheetId="44">#REF!</definedName>
    <definedName name="p_3_10_3">#REF!</definedName>
    <definedName name="p_3_10_4" localSheetId="44">#REF!</definedName>
    <definedName name="p_3_10_4">#REF!</definedName>
    <definedName name="p_3_10_5" localSheetId="44">#REF!</definedName>
    <definedName name="p_3_10_5">#REF!</definedName>
    <definedName name="p_3_10_6" localSheetId="44">#REF!</definedName>
    <definedName name="p_3_10_6">#REF!</definedName>
    <definedName name="p_3_10_7" localSheetId="44">#REF!</definedName>
    <definedName name="p_3_10_7">#REF!</definedName>
    <definedName name="p_3_10_8" localSheetId="44">#REF!</definedName>
    <definedName name="p_3_10_8">#REF!</definedName>
    <definedName name="p_3_10_9" localSheetId="44">#REF!</definedName>
    <definedName name="p_3_10_9">#REF!</definedName>
    <definedName name="p_3_11" localSheetId="44">#REF!</definedName>
    <definedName name="p_3_11">#REF!</definedName>
    <definedName name="p_3_12" localSheetId="44">#REF!</definedName>
    <definedName name="p_3_12">#REF!</definedName>
    <definedName name="p_3_2_1" localSheetId="44">#REF!</definedName>
    <definedName name="p_3_2_1">#REF!</definedName>
    <definedName name="p_3_2_2" localSheetId="44">#REF!</definedName>
    <definedName name="p_3_2_2">#REF!</definedName>
    <definedName name="p_3_2_3" localSheetId="44">#REF!</definedName>
    <definedName name="p_3_2_3">#REF!</definedName>
    <definedName name="p_3_2_4" localSheetId="44">#REF!</definedName>
    <definedName name="p_3_2_4">#REF!</definedName>
    <definedName name="p_3_3" localSheetId="44">#REF!</definedName>
    <definedName name="p_3_3">#REF!</definedName>
    <definedName name="p_3_4" localSheetId="44">#REF!</definedName>
    <definedName name="p_3_4">#REF!</definedName>
    <definedName name="p_3_5" localSheetId="44">#REF!</definedName>
    <definedName name="p_3_5">#REF!</definedName>
    <definedName name="p_3_6" localSheetId="44">#REF!</definedName>
    <definedName name="p_3_6">#REF!</definedName>
    <definedName name="p_3_7" localSheetId="44">#REF!</definedName>
    <definedName name="p_3_7">#REF!</definedName>
    <definedName name="p_3_8" localSheetId="44">#REF!</definedName>
    <definedName name="p_3_8">#REF!</definedName>
    <definedName name="p_4_1" localSheetId="44">#REF!</definedName>
    <definedName name="p_4_1">#REF!</definedName>
    <definedName name="p_4_2" localSheetId="44">#REF!</definedName>
    <definedName name="p_4_2">#REF!</definedName>
    <definedName name="p_4_3" localSheetId="44">#REF!</definedName>
    <definedName name="p_4_3">#REF!</definedName>
    <definedName name="p_4_4" localSheetId="44">#REF!</definedName>
    <definedName name="p_4_4">#REF!</definedName>
    <definedName name="p_5_1_1" localSheetId="44">#REF!</definedName>
    <definedName name="p_5_1_1">#REF!</definedName>
    <definedName name="p_5_1_2" localSheetId="44">#REF!</definedName>
    <definedName name="p_5_1_2">#REF!</definedName>
    <definedName name="p_5_1_3" localSheetId="44">#REF!</definedName>
    <definedName name="p_5_1_3">#REF!</definedName>
    <definedName name="p_5_2_1" localSheetId="44">#REF!</definedName>
    <definedName name="p_5_2_1">#REF!</definedName>
    <definedName name="p_5_2_2" localSheetId="44">#REF!</definedName>
    <definedName name="p_5_2_2">#REF!</definedName>
    <definedName name="p_5_2_3" localSheetId="44">#REF!</definedName>
    <definedName name="p_5_2_3">#REF!</definedName>
    <definedName name="p_5_3" localSheetId="44">#REF!</definedName>
    <definedName name="p_5_3">#REF!</definedName>
    <definedName name="p_5_4_1" localSheetId="44">#REF!</definedName>
    <definedName name="p_5_4_1">#REF!</definedName>
    <definedName name="p_5_4_2" localSheetId="44">#REF!</definedName>
    <definedName name="p_5_4_2">#REF!</definedName>
    <definedName name="p_5_5" localSheetId="44">#REF!</definedName>
    <definedName name="p_5_5">#REF!</definedName>
    <definedName name="p_5_7" localSheetId="44">#REF!</definedName>
    <definedName name="p_5_7">#REF!</definedName>
    <definedName name="p_6_1" localSheetId="44">#REF!</definedName>
    <definedName name="p_6_1">#REF!</definedName>
    <definedName name="p_6_2" localSheetId="44">#REF!</definedName>
    <definedName name="p_6_2">#REF!</definedName>
    <definedName name="p_6_3" localSheetId="44">#REF!</definedName>
    <definedName name="p_6_3">#REF!</definedName>
    <definedName name="p_6_4" localSheetId="44">#REF!</definedName>
    <definedName name="p_6_4">#REF!</definedName>
    <definedName name="p_6_5" localSheetId="44">#REF!</definedName>
    <definedName name="p_6_5">#REF!</definedName>
    <definedName name="p_6_6" localSheetId="44">#REF!</definedName>
    <definedName name="p_6_6">#REF!</definedName>
    <definedName name="p_6_7" localSheetId="44">#REF!</definedName>
    <definedName name="p_6_7">#REF!</definedName>
    <definedName name="p_6_8" localSheetId="44">#REF!</definedName>
    <definedName name="p_6_8">#REF!</definedName>
    <definedName name="p_9_1" localSheetId="44">#REF!</definedName>
    <definedName name="p_9_1">#REF!</definedName>
    <definedName name="p_9_10" localSheetId="44">#REF!</definedName>
    <definedName name="p_9_10">#REF!</definedName>
    <definedName name="p_9_11" localSheetId="44">#REF!</definedName>
    <definedName name="p_9_11">#REF!</definedName>
    <definedName name="p_9_12" localSheetId="44">#REF!</definedName>
    <definedName name="p_9_12">#REF!</definedName>
    <definedName name="p_9_2" localSheetId="44">#REF!</definedName>
    <definedName name="p_9_2">#REF!</definedName>
    <definedName name="p_9_3" localSheetId="44">#REF!</definedName>
    <definedName name="p_9_3">#REF!</definedName>
    <definedName name="p_9_4" localSheetId="44">#REF!</definedName>
    <definedName name="p_9_4">#REF!</definedName>
    <definedName name="p_9_5" localSheetId="44">#REF!</definedName>
    <definedName name="p_9_5">#REF!</definedName>
    <definedName name="p_9_6" localSheetId="44">#REF!</definedName>
    <definedName name="p_9_6">#REF!</definedName>
    <definedName name="p_9_7" localSheetId="44">#REF!</definedName>
    <definedName name="p_9_7">#REF!</definedName>
    <definedName name="p_9_8" localSheetId="44">#REF!</definedName>
    <definedName name="p_9_8">#REF!</definedName>
    <definedName name="p_9_9" localSheetId="44">#REF!</definedName>
    <definedName name="p_9_9">#REF!</definedName>
    <definedName name="PRCGAAP" localSheetId="44">#REF!</definedName>
    <definedName name="PRCGAAP">#REF!</definedName>
    <definedName name="PRCGAAP2" localSheetId="44">#REF!</definedName>
    <definedName name="PRCGAAP2">#REF!</definedName>
    <definedName name="_xlnm.Print_Area" localSheetId="3">'2-分类汇总'!$A$1:$F$65</definedName>
    <definedName name="_xlnm.Print_Area" localSheetId="44">#REF!</definedName>
    <definedName name="_xlnm.Print_Area" localSheetId="0">填表信息!$A$1:$B$87</definedName>
    <definedName name="_xlnm.Print_Area">#REF!</definedName>
    <definedName name="Print_Area_MI" localSheetId="44">#REF!</definedName>
    <definedName name="Print_Area_MI" localSheetId="0">#REF!</definedName>
    <definedName name="Print_Area_MI">#REF!</definedName>
    <definedName name="_xlnm.Print_Titles" localSheetId="3">'2-分类汇总'!$1:$5</definedName>
    <definedName name="py_5_1_1" localSheetId="44">#REF!</definedName>
    <definedName name="py_5_1_1">#REF!</definedName>
    <definedName name="py_5_1_2" localSheetId="44">#REF!</definedName>
    <definedName name="py_5_1_2">#REF!</definedName>
    <definedName name="py_5_1_3" localSheetId="44">#REF!</definedName>
    <definedName name="py_5_1_3">#REF!</definedName>
    <definedName name="py_5_2_1" localSheetId="44">#REF!</definedName>
    <definedName name="py_5_2_1">#REF!</definedName>
    <definedName name="py_5_2_2" localSheetId="44">#REF!</definedName>
    <definedName name="py_5_2_2">#REF!</definedName>
    <definedName name="py_5_2_3" localSheetId="44">#REF!</definedName>
    <definedName name="py_5_2_3">#REF!</definedName>
    <definedName name="py_5_7" localSheetId="44">#REF!</definedName>
    <definedName name="py_5_7">#REF!</definedName>
    <definedName name="sheet1" localSheetId="44">#REF!</definedName>
    <definedName name="sheet1">#REF!</definedName>
    <definedName name="sheet2" localSheetId="44">#REF!</definedName>
    <definedName name="sheet2">#REF!</definedName>
    <definedName name="sheet3" localSheetId="44">#REF!</definedName>
    <definedName name="sheet3">#REF!</definedName>
    <definedName name="sheet4" localSheetId="44">#REF!</definedName>
    <definedName name="sheet4">#REF!</definedName>
    <definedName name="sheet5" localSheetId="44">#REF!</definedName>
    <definedName name="sheet5">#REF!</definedName>
    <definedName name="sheet6" localSheetId="44">#REF!</definedName>
    <definedName name="sheet6">#REF!</definedName>
    <definedName name="sheet7" localSheetId="44">#REF!</definedName>
    <definedName name="sheet7">#REF!</definedName>
    <definedName name="ss">[1]收入!$A$15</definedName>
    <definedName name="t_10_1" localSheetId="44">#REF!</definedName>
    <definedName name="t_10_1">#REF!</definedName>
    <definedName name="t_10_2" localSheetId="44">#REF!</definedName>
    <definedName name="t_10_2">#REF!</definedName>
    <definedName name="t_10_3" localSheetId="44">#REF!</definedName>
    <definedName name="t_10_3">#REF!</definedName>
    <definedName name="t_10_4" localSheetId="44">#REF!</definedName>
    <definedName name="t_10_4">#REF!</definedName>
    <definedName name="t_10_5" localSheetId="44">#REF!</definedName>
    <definedName name="t_10_5">#REF!</definedName>
    <definedName name="t_10_6" localSheetId="44">#REF!</definedName>
    <definedName name="t_10_6">#REF!</definedName>
    <definedName name="t_10_7" localSheetId="44">#REF!</definedName>
    <definedName name="t_10_7">#REF!</definedName>
    <definedName name="t_3_1_1" localSheetId="44">#REF!</definedName>
    <definedName name="t_3_1_1">#REF!</definedName>
    <definedName name="t_3_1_2" localSheetId="44">#REF!</definedName>
    <definedName name="t_3_1_2">#REF!</definedName>
    <definedName name="t_3_1_3" localSheetId="44">#REF!</definedName>
    <definedName name="t_3_1_3">#REF!</definedName>
    <definedName name="t_3_10_1" localSheetId="44">#REF!</definedName>
    <definedName name="t_3_10_1">#REF!</definedName>
    <definedName name="t_3_10_10" localSheetId="44">#REF!</definedName>
    <definedName name="t_3_10_10">#REF!</definedName>
    <definedName name="t_3_10_11" localSheetId="44">#REF!</definedName>
    <definedName name="t_3_10_11">#REF!</definedName>
    <definedName name="t_3_10_12" localSheetId="44">#REF!</definedName>
    <definedName name="t_3_10_12">#REF!</definedName>
    <definedName name="t_3_10_13" localSheetId="44">#REF!</definedName>
    <definedName name="t_3_10_13">#REF!</definedName>
    <definedName name="t_3_10_2" localSheetId="44">#REF!</definedName>
    <definedName name="t_3_10_2">#REF!</definedName>
    <definedName name="t_3_10_3" localSheetId="44">#REF!</definedName>
    <definedName name="t_3_10_3">#REF!</definedName>
    <definedName name="t_3_10_4" localSheetId="44">#REF!</definedName>
    <definedName name="t_3_10_4">#REF!</definedName>
    <definedName name="t_3_10_5" localSheetId="44">#REF!</definedName>
    <definedName name="t_3_10_5">#REF!</definedName>
    <definedName name="t_3_10_6" localSheetId="44">#REF!</definedName>
    <definedName name="t_3_10_6">#REF!</definedName>
    <definedName name="t_3_10_7" localSheetId="44">#REF!</definedName>
    <definedName name="t_3_10_7">#REF!</definedName>
    <definedName name="t_3_10_8" localSheetId="44">#REF!</definedName>
    <definedName name="t_3_10_8">#REF!</definedName>
    <definedName name="t_3_10_9" localSheetId="44">#REF!</definedName>
    <definedName name="t_3_10_9">#REF!</definedName>
    <definedName name="t_3_11" localSheetId="44">#REF!</definedName>
    <definedName name="t_3_11">#REF!</definedName>
    <definedName name="t_3_12" localSheetId="44">#REF!</definedName>
    <definedName name="t_3_12">#REF!</definedName>
    <definedName name="t_3_2_1" localSheetId="44">#REF!</definedName>
    <definedName name="t_3_2_1">#REF!</definedName>
    <definedName name="t_3_2_2" localSheetId="44">#REF!</definedName>
    <definedName name="t_3_2_2">#REF!</definedName>
    <definedName name="t_3_2_3" localSheetId="44">#REF!</definedName>
    <definedName name="t_3_2_3">#REF!</definedName>
    <definedName name="t_3_2_4" localSheetId="44">#REF!</definedName>
    <definedName name="t_3_2_4">#REF!</definedName>
    <definedName name="t_3_3" localSheetId="44">#REF!</definedName>
    <definedName name="t_3_3">#REF!</definedName>
    <definedName name="t_3_4" localSheetId="44">#REF!</definedName>
    <definedName name="t_3_4">#REF!</definedName>
    <definedName name="t_3_5" localSheetId="44">#REF!</definedName>
    <definedName name="t_3_5">#REF!</definedName>
    <definedName name="t_3_6" localSheetId="44">#REF!</definedName>
    <definedName name="t_3_6">#REF!</definedName>
    <definedName name="t_3_7" localSheetId="44">#REF!</definedName>
    <definedName name="t_3_7">#REF!</definedName>
    <definedName name="t_3_8" localSheetId="44">#REF!</definedName>
    <definedName name="t_3_8">#REF!</definedName>
    <definedName name="t_4_1" localSheetId="44">#REF!</definedName>
    <definedName name="t_4_1">#REF!</definedName>
    <definedName name="t_4_2" localSheetId="44">#REF!</definedName>
    <definedName name="t_4_2">#REF!</definedName>
    <definedName name="t_4_3" localSheetId="44">#REF!</definedName>
    <definedName name="t_4_3">#REF!</definedName>
    <definedName name="t_4_4" localSheetId="44">#REF!</definedName>
    <definedName name="t_4_4">#REF!</definedName>
    <definedName name="t_5_1_1" localSheetId="44">#REF!</definedName>
    <definedName name="t_5_1_1">#REF!</definedName>
    <definedName name="t_5_1_2" localSheetId="44">#REF!</definedName>
    <definedName name="t_5_1_2">#REF!</definedName>
    <definedName name="t_5_1_3" localSheetId="44">#REF!</definedName>
    <definedName name="t_5_1_3">#REF!</definedName>
    <definedName name="t_5_2_1" localSheetId="44">#REF!</definedName>
    <definedName name="t_5_2_1">#REF!</definedName>
    <definedName name="t_5_2_2" localSheetId="44">#REF!</definedName>
    <definedName name="t_5_2_2">#REF!</definedName>
    <definedName name="t_5_2_3" localSheetId="44">#REF!</definedName>
    <definedName name="t_5_2_3">#REF!</definedName>
    <definedName name="t_5_3" localSheetId="44">#REF!</definedName>
    <definedName name="t_5_3">#REF!</definedName>
    <definedName name="t_5_4_1" localSheetId="44">#REF!</definedName>
    <definedName name="t_5_4_1">#REF!</definedName>
    <definedName name="t_5_4_2" localSheetId="44">#REF!</definedName>
    <definedName name="t_5_4_2">#REF!</definedName>
    <definedName name="t_5_5" localSheetId="44">#REF!</definedName>
    <definedName name="t_5_5">#REF!</definedName>
    <definedName name="t_5_7" localSheetId="44">#REF!</definedName>
    <definedName name="t_5_7">#REF!</definedName>
    <definedName name="t_6_1" localSheetId="44">#REF!</definedName>
    <definedName name="t_6_1">#REF!</definedName>
    <definedName name="t_6_2" localSheetId="44">#REF!</definedName>
    <definedName name="t_6_2">#REF!</definedName>
    <definedName name="t_6_3" localSheetId="44">#REF!</definedName>
    <definedName name="t_6_3">#REF!</definedName>
    <definedName name="t_6_4" localSheetId="44">#REF!</definedName>
    <definedName name="t_6_4">#REF!</definedName>
    <definedName name="t_6_5" localSheetId="44">#REF!</definedName>
    <definedName name="t_6_5">#REF!</definedName>
    <definedName name="t_6_6" localSheetId="44">#REF!</definedName>
    <definedName name="t_6_6">#REF!</definedName>
    <definedName name="t_6_7" localSheetId="44">#REF!</definedName>
    <definedName name="t_6_7">#REF!</definedName>
    <definedName name="t_6_8" localSheetId="44">#REF!</definedName>
    <definedName name="t_6_8">#REF!</definedName>
    <definedName name="t_9_1" localSheetId="44">#REF!</definedName>
    <definedName name="t_9_1">#REF!</definedName>
    <definedName name="t_9_10" localSheetId="44">#REF!</definedName>
    <definedName name="t_9_10">#REF!</definedName>
    <definedName name="t_9_11" localSheetId="44">#REF!</definedName>
    <definedName name="t_9_11">#REF!</definedName>
    <definedName name="t_9_12" localSheetId="44">#REF!</definedName>
    <definedName name="t_9_12">#REF!</definedName>
    <definedName name="t_9_2" localSheetId="44">#REF!</definedName>
    <definedName name="t_9_2">#REF!</definedName>
    <definedName name="t_9_3" localSheetId="44">#REF!</definedName>
    <definedName name="t_9_3">#REF!</definedName>
    <definedName name="t_9_4" localSheetId="44">#REF!</definedName>
    <definedName name="t_9_4">#REF!</definedName>
    <definedName name="t_9_5" localSheetId="44">#REF!</definedName>
    <definedName name="t_9_5">#REF!</definedName>
    <definedName name="t_9_6" localSheetId="44">#REF!</definedName>
    <definedName name="t_9_6">#REF!</definedName>
    <definedName name="t_9_7" localSheetId="44">#REF!</definedName>
    <definedName name="t_9_7">#REF!</definedName>
    <definedName name="t_9_8" localSheetId="44">#REF!</definedName>
    <definedName name="t_9_8">#REF!</definedName>
    <definedName name="t_9_9" localSheetId="44">#REF!</definedName>
    <definedName name="t_9_9">#REF!</definedName>
    <definedName name="ty_5_1_1" localSheetId="44">#REF!</definedName>
    <definedName name="ty_5_1_1">#REF!</definedName>
    <definedName name="ty_5_1_2" localSheetId="44">#REF!</definedName>
    <definedName name="ty_5_1_2">#REF!</definedName>
    <definedName name="ty_5_1_3" localSheetId="44">#REF!</definedName>
    <definedName name="ty_5_1_3">#REF!</definedName>
    <definedName name="ty_5_2_1" localSheetId="44">#REF!</definedName>
    <definedName name="ty_5_2_1">#REF!</definedName>
    <definedName name="ty_5_2_2" localSheetId="44">#REF!</definedName>
    <definedName name="ty_5_2_2">#REF!</definedName>
    <definedName name="ty_5_2_3" localSheetId="44">#REF!</definedName>
    <definedName name="ty_5_2_3">#REF!</definedName>
    <definedName name="ty_5_7" localSheetId="44">#REF!</definedName>
    <definedName name="ty_5_7">#REF!</definedName>
    <definedName name="UFPrn20010103130336" localSheetId="44">#REF!</definedName>
    <definedName name="UFPrn20010103130336">#REF!</definedName>
    <definedName name="Wedge" localSheetId="44">#REF!</definedName>
    <definedName name="Wedge">#REF!</definedName>
    <definedName name="Work_Program_By_Area_List" localSheetId="69">#REF!</definedName>
    <definedName name="Work_Program_By_Area_List" localSheetId="44">#REF!</definedName>
    <definedName name="Work_Program_By_Area_List" localSheetId="37">#REF!</definedName>
    <definedName name="Work_Program_By_Area_List" localSheetId="0">#REF!</definedName>
    <definedName name="Work_Program_By_Area_List">#REF!</definedName>
    <definedName name="z_10_1" localSheetId="44">#REF!</definedName>
    <definedName name="z_10_1">#REF!</definedName>
    <definedName name="z_10_2" localSheetId="44">#REF!</definedName>
    <definedName name="z_10_2">#REF!</definedName>
    <definedName name="z_10_3" localSheetId="44">#REF!</definedName>
    <definedName name="z_10_3">#REF!</definedName>
    <definedName name="z_10_4" localSheetId="44">#REF!</definedName>
    <definedName name="z_10_4">#REF!</definedName>
    <definedName name="z_10_5" localSheetId="44">#REF!</definedName>
    <definedName name="z_10_5">#REF!</definedName>
    <definedName name="z_10_6" localSheetId="44">#REF!</definedName>
    <definedName name="z_10_6">#REF!</definedName>
    <definedName name="z_10_7" localSheetId="44">#REF!</definedName>
    <definedName name="z_10_7">#REF!</definedName>
    <definedName name="z_3_1_1" localSheetId="44">#REF!</definedName>
    <definedName name="z_3_1_1">#REF!</definedName>
    <definedName name="z_3_1_2" localSheetId="44">#REF!</definedName>
    <definedName name="z_3_1_2">#REF!</definedName>
    <definedName name="z_3_1_3" localSheetId="44">#REF!</definedName>
    <definedName name="z_3_1_3">#REF!</definedName>
    <definedName name="z_3_10_1" localSheetId="44">#REF!</definedName>
    <definedName name="z_3_10_1">#REF!</definedName>
    <definedName name="z_3_10_10" localSheetId="44">#REF!</definedName>
    <definedName name="z_3_10_10">#REF!</definedName>
    <definedName name="z_3_10_11" localSheetId="44">#REF!</definedName>
    <definedName name="z_3_10_11">#REF!</definedName>
    <definedName name="z_3_10_12" localSheetId="44">#REF!</definedName>
    <definedName name="z_3_10_12">#REF!</definedName>
    <definedName name="z_3_10_13" localSheetId="44">#REF!</definedName>
    <definedName name="z_3_10_13">#REF!</definedName>
    <definedName name="z_3_10_2" localSheetId="44">#REF!</definedName>
    <definedName name="z_3_10_2">#REF!</definedName>
    <definedName name="z_3_10_3" localSheetId="44">#REF!</definedName>
    <definedName name="z_3_10_3">#REF!</definedName>
    <definedName name="z_3_10_4" localSheetId="44">#REF!</definedName>
    <definedName name="z_3_10_4">#REF!</definedName>
    <definedName name="z_3_10_5" localSheetId="44">#REF!</definedName>
    <definedName name="z_3_10_5">#REF!</definedName>
    <definedName name="z_3_10_6" localSheetId="44">#REF!</definedName>
    <definedName name="z_3_10_6">#REF!</definedName>
    <definedName name="z_3_10_7" localSheetId="44">#REF!</definedName>
    <definedName name="z_3_10_7">#REF!</definedName>
    <definedName name="z_3_10_8" localSheetId="44">#REF!</definedName>
    <definedName name="z_3_10_8">#REF!</definedName>
    <definedName name="z_3_10_9" localSheetId="44">#REF!</definedName>
    <definedName name="z_3_10_9">#REF!</definedName>
    <definedName name="z_3_11" localSheetId="44">#REF!</definedName>
    <definedName name="z_3_11">#REF!</definedName>
    <definedName name="z_3_12" localSheetId="44">#REF!</definedName>
    <definedName name="z_3_12">#REF!</definedName>
    <definedName name="z_3_2_1" localSheetId="44">#REF!</definedName>
    <definedName name="z_3_2_1">#REF!</definedName>
    <definedName name="z_3_2_2" localSheetId="44">#REF!</definedName>
    <definedName name="z_3_2_2">#REF!</definedName>
    <definedName name="z_3_2_3" localSheetId="44">#REF!</definedName>
    <definedName name="z_3_2_3">#REF!</definedName>
    <definedName name="z_3_2_4" localSheetId="44">#REF!</definedName>
    <definedName name="z_3_2_4">#REF!</definedName>
    <definedName name="z_3_3" localSheetId="44">#REF!</definedName>
    <definedName name="z_3_3">#REF!</definedName>
    <definedName name="z_3_4" localSheetId="44">#REF!</definedName>
    <definedName name="z_3_4">#REF!</definedName>
    <definedName name="z_3_5" localSheetId="44">#REF!</definedName>
    <definedName name="z_3_5">#REF!</definedName>
    <definedName name="z_3_6" localSheetId="44">#REF!</definedName>
    <definedName name="z_3_6">#REF!</definedName>
    <definedName name="z_3_7" localSheetId="44">#REF!</definedName>
    <definedName name="z_3_7">#REF!</definedName>
    <definedName name="z_3_8" localSheetId="44">#REF!</definedName>
    <definedName name="z_3_8">#REF!</definedName>
    <definedName name="z_4_1" localSheetId="44">#REF!</definedName>
    <definedName name="z_4_1">#REF!</definedName>
    <definedName name="z_4_2" localSheetId="44">#REF!</definedName>
    <definedName name="z_4_2">#REF!</definedName>
    <definedName name="z_4_3" localSheetId="44">#REF!</definedName>
    <definedName name="z_4_3">#REF!</definedName>
    <definedName name="z_4_4" localSheetId="44">#REF!</definedName>
    <definedName name="z_4_4">#REF!</definedName>
    <definedName name="z_5_1_1" localSheetId="44">#REF!</definedName>
    <definedName name="z_5_1_1">#REF!</definedName>
    <definedName name="z_5_1_2" localSheetId="44">#REF!</definedName>
    <definedName name="z_5_1_2">#REF!</definedName>
    <definedName name="z_5_1_3" localSheetId="44">#REF!</definedName>
    <definedName name="z_5_1_3">#REF!</definedName>
    <definedName name="z_5_2_1" localSheetId="44">#REF!</definedName>
    <definedName name="z_5_2_1">#REF!</definedName>
    <definedName name="z_5_2_2" localSheetId="44">#REF!</definedName>
    <definedName name="z_5_2_2">#REF!</definedName>
    <definedName name="z_5_2_3" localSheetId="44">#REF!</definedName>
    <definedName name="z_5_2_3">#REF!</definedName>
    <definedName name="z_5_3" localSheetId="44">#REF!</definedName>
    <definedName name="z_5_3">#REF!</definedName>
    <definedName name="z_5_4_1" localSheetId="44">#REF!</definedName>
    <definedName name="z_5_4_1">#REF!</definedName>
    <definedName name="z_5_4_2" localSheetId="44">#REF!</definedName>
    <definedName name="z_5_4_2">#REF!</definedName>
    <definedName name="z_5_5" localSheetId="44">#REF!</definedName>
    <definedName name="z_5_5">#REF!</definedName>
    <definedName name="z_5_7" localSheetId="44">#REF!</definedName>
    <definedName name="z_5_7">#REF!</definedName>
    <definedName name="z_6_1" localSheetId="44">#REF!</definedName>
    <definedName name="z_6_1">#REF!</definedName>
    <definedName name="z_6_2" localSheetId="44">#REF!</definedName>
    <definedName name="z_6_2">#REF!</definedName>
    <definedName name="z_6_3" localSheetId="44">#REF!</definedName>
    <definedName name="z_6_3">#REF!</definedName>
    <definedName name="z_6_4" localSheetId="44">#REF!</definedName>
    <definedName name="z_6_4">#REF!</definedName>
    <definedName name="z_6_5" localSheetId="44">#REF!</definedName>
    <definedName name="z_6_5">#REF!</definedName>
    <definedName name="z_6_6" localSheetId="44">#REF!</definedName>
    <definedName name="z_6_6">#REF!</definedName>
    <definedName name="z_6_7" localSheetId="44">#REF!</definedName>
    <definedName name="z_6_7">#REF!</definedName>
    <definedName name="z_6_8" localSheetId="44">#REF!</definedName>
    <definedName name="z_6_8">#REF!</definedName>
    <definedName name="z_9_1" localSheetId="44">#REF!</definedName>
    <definedName name="z_9_1">#REF!</definedName>
    <definedName name="z_9_10" localSheetId="44">#REF!</definedName>
    <definedName name="z_9_10">#REF!</definedName>
    <definedName name="z_9_11" localSheetId="44">#REF!</definedName>
    <definedName name="z_9_11">#REF!</definedName>
    <definedName name="z_9_12" localSheetId="44">#REF!</definedName>
    <definedName name="z_9_12">#REF!</definedName>
    <definedName name="z_9_2" localSheetId="44">#REF!</definedName>
    <definedName name="z_9_2">#REF!</definedName>
    <definedName name="z_9_3" localSheetId="44">#REF!</definedName>
    <definedName name="z_9_3">#REF!</definedName>
    <definedName name="z_9_4" localSheetId="44">#REF!</definedName>
    <definedName name="z_9_4">#REF!</definedName>
    <definedName name="z_9_5" localSheetId="44">#REF!</definedName>
    <definedName name="z_9_5">#REF!</definedName>
    <definedName name="z_9_6" localSheetId="44">#REF!</definedName>
    <definedName name="z_9_6">#REF!</definedName>
    <definedName name="z_9_7" localSheetId="44">#REF!</definedName>
    <definedName name="z_9_7">#REF!</definedName>
    <definedName name="z_9_8" localSheetId="44">#REF!</definedName>
    <definedName name="z_9_8">#REF!</definedName>
    <definedName name="z_9_9" localSheetId="44">#REF!</definedName>
    <definedName name="z_9_9">#REF!</definedName>
    <definedName name="zy_5_1_1" localSheetId="44">#REF!</definedName>
    <definedName name="zy_5_1_1">#REF!</definedName>
    <definedName name="zy_5_1_2" localSheetId="44">#REF!</definedName>
    <definedName name="zy_5_1_2">#REF!</definedName>
    <definedName name="zy_5_1_3" localSheetId="44">#REF!</definedName>
    <definedName name="zy_5_1_3">#REF!</definedName>
    <definedName name="zy_5_2_1" localSheetId="44">#REF!</definedName>
    <definedName name="zy_5_2_1">#REF!</definedName>
    <definedName name="zy_5_2_2" localSheetId="44">#REF!</definedName>
    <definedName name="zy_5_2_2">#REF!</definedName>
    <definedName name="zy_5_2_3" localSheetId="44">#REF!</definedName>
    <definedName name="zy_5_2_3">#REF!</definedName>
    <definedName name="zy_5_7" localSheetId="44">#REF!</definedName>
    <definedName name="zy_5_7">#REF!</definedName>
    <definedName name="年初短期投资" localSheetId="44">#REF!</definedName>
    <definedName name="年初短期投资">#REF!</definedName>
    <definedName name="年初货币资金" localSheetId="44">#REF!</definedName>
    <definedName name="年初货币资金">#REF!</definedName>
    <definedName name="年初应收票据" localSheetId="44">#REF!</definedName>
    <definedName name="年初应收票据">#REF!</definedName>
    <definedName name="设备" localSheetId="44">#REF!</definedName>
    <definedName name="设备">#REF!</definedName>
    <definedName name="资料查证及特殊约定事项说明" localSheetId="44">#REF!</definedName>
    <definedName name="资料查证及特殊约定事项说明">#REF!</definedName>
    <definedName name="전" localSheetId="69">#REF!</definedName>
    <definedName name="전" localSheetId="44">#REF!</definedName>
    <definedName name="전" localSheetId="37">#REF!</definedName>
    <definedName name="전" localSheetId="0">#REF!</definedName>
    <definedName name="전">#REF!</definedName>
    <definedName name="주택사업본부" localSheetId="69">#REF!</definedName>
    <definedName name="주택사업본부" localSheetId="44">#REF!</definedName>
    <definedName name="주택사업본부" localSheetId="37">#REF!</definedName>
    <definedName name="주택사업본부" localSheetId="0">#REF!</definedName>
    <definedName name="주택사업본부">#REF!</definedName>
    <definedName name="철구사업본부" localSheetId="69">#REF!</definedName>
    <definedName name="철구사업본부" localSheetId="44">#REF!</definedName>
    <definedName name="철구사업본부" localSheetId="37">#REF!</definedName>
    <definedName name="철구사업본부" localSheetId="0">#REF!</definedName>
    <definedName name="철구사업본부">#REF!</definedName>
    <definedName name="_xlnm.Print_Area" localSheetId="65">'4-13-1无形-土地'!$A$1:$P$29</definedName>
    <definedName name="_xlnm.Print_Area" localSheetId="50">机器设备表一!$A$1:$X$241</definedName>
    <definedName name="_xlnm.Print_Area" localSheetId="53">'4-8-5车辆'!$A$1:$T$30</definedName>
    <definedName name="_xlnm.Print_Area" localSheetId="49">'4-8固定资产汇总'!$A$1:$L$25</definedName>
    <definedName name="a" localSheetId="51">#REF!</definedName>
    <definedName name="aa" localSheetId="51">#REF!</definedName>
    <definedName name="cost" localSheetId="51">#REF!</definedName>
    <definedName name="PRCGAAP" localSheetId="51">#REF!</definedName>
    <definedName name="PRCGAAP2" localSheetId="51">#REF!</definedName>
    <definedName name="_xlnm.Print_Area" localSheetId="51">机器设备表二!$A$1:$AF$38</definedName>
    <definedName name="Print_Area_MI" localSheetId="51">#REF!</definedName>
    <definedName name="_xlnm.Print_Titles" localSheetId="51">机器设备表二!$1:$5</definedName>
    <definedName name="Work_Program_By_Area_List" localSheetId="51">#REF!</definedName>
    <definedName name="年初短期投资" localSheetId="51">#REF!</definedName>
    <definedName name="年初货币资金" localSheetId="51">#REF!</definedName>
    <definedName name="年初应收票据" localSheetId="51">#REF!</definedName>
    <definedName name="전" localSheetId="51">#REF!</definedName>
    <definedName name="주택사업본부" localSheetId="51">#REF!</definedName>
    <definedName name="철구사업본부" localSheetId="5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吴新虎</author>
  </authors>
  <commentList>
    <comment ref="A9" authorId="0">
      <text>
        <r>
          <rPr>
            <b/>
            <sz val="9"/>
            <rFont val="宋体"/>
            <charset val="134"/>
          </rPr>
          <t>吴新虎</t>
        </r>
        <r>
          <rPr>
            <b/>
            <sz val="9"/>
            <rFont val="Tahoma"/>
            <charset val="134"/>
          </rPr>
          <t>:</t>
        </r>
        <r>
          <rPr>
            <sz val="9"/>
            <rFont val="Tahoma"/>
            <charset val="134"/>
          </rPr>
          <t xml:space="preserve">
“</t>
        </r>
        <r>
          <rPr>
            <sz val="9"/>
            <rFont val="宋体"/>
            <charset val="134"/>
          </rPr>
          <t>交易性金融资产</t>
        </r>
        <r>
          <rPr>
            <sz val="9"/>
            <rFont val="Tahoma"/>
            <charset val="134"/>
          </rPr>
          <t>”</t>
        </r>
        <r>
          <rPr>
            <sz val="9"/>
            <rFont val="宋体"/>
            <charset val="134"/>
          </rPr>
          <t>项目，反映资产负债表日企业分类为</t>
        </r>
        <r>
          <rPr>
            <sz val="9"/>
            <rFont val="Tahoma"/>
            <charset val="134"/>
          </rPr>
          <t xml:space="preserve"> </t>
        </r>
        <r>
          <rPr>
            <sz val="9"/>
            <rFont val="宋体"/>
            <charset val="134"/>
          </rPr>
          <t>以公允价值计量且其变动计入当期损益的金融资产，以及企业持</t>
        </r>
        <r>
          <rPr>
            <sz val="9"/>
            <rFont val="Tahoma"/>
            <charset val="134"/>
          </rPr>
          <t xml:space="preserve"> </t>
        </r>
        <r>
          <rPr>
            <sz val="9"/>
            <rFont val="宋体"/>
            <charset val="134"/>
          </rPr>
          <t>有的指定为以公允价值计量且其变动计入当期损益的金融资产</t>
        </r>
        <r>
          <rPr>
            <sz val="9"/>
            <rFont val="Tahoma"/>
            <charset val="134"/>
          </rPr>
          <t xml:space="preserve"> </t>
        </r>
        <r>
          <rPr>
            <sz val="9"/>
            <rFont val="宋体"/>
            <charset val="134"/>
          </rPr>
          <t>的期末账面价值。该项目应根据</t>
        </r>
        <r>
          <rPr>
            <sz val="9"/>
            <rFont val="Tahoma"/>
            <charset val="134"/>
          </rPr>
          <t>“</t>
        </r>
        <r>
          <rPr>
            <sz val="9"/>
            <rFont val="宋体"/>
            <charset val="134"/>
          </rPr>
          <t>交易性金融资产</t>
        </r>
        <r>
          <rPr>
            <sz val="9"/>
            <rFont val="Tahoma"/>
            <charset val="134"/>
          </rPr>
          <t>”</t>
        </r>
        <r>
          <rPr>
            <sz val="9"/>
            <rFont val="宋体"/>
            <charset val="134"/>
          </rPr>
          <t>科目的相关</t>
        </r>
        <r>
          <rPr>
            <sz val="9"/>
            <rFont val="Tahoma"/>
            <charset val="134"/>
          </rPr>
          <t xml:space="preserve"> </t>
        </r>
        <r>
          <rPr>
            <sz val="9"/>
            <rFont val="宋体"/>
            <charset val="134"/>
          </rPr>
          <t>明细科目的期末余额分析填列。自资产负债表日起超过一年到期</t>
        </r>
        <r>
          <rPr>
            <sz val="9"/>
            <rFont val="Tahoma"/>
            <charset val="134"/>
          </rPr>
          <t xml:space="preserve"> </t>
        </r>
        <r>
          <rPr>
            <sz val="9"/>
            <rFont val="宋体"/>
            <charset val="134"/>
          </rPr>
          <t>且预期持有超过一年的以公允价值计量且其变动计入当期损益</t>
        </r>
        <r>
          <rPr>
            <sz val="9"/>
            <rFont val="Tahoma"/>
            <charset val="134"/>
          </rPr>
          <t xml:space="preserve"> </t>
        </r>
        <r>
          <rPr>
            <sz val="9"/>
            <rFont val="宋体"/>
            <charset val="134"/>
          </rPr>
          <t>的非流动金融资产的期末账面价值，在</t>
        </r>
        <r>
          <rPr>
            <sz val="9"/>
            <rFont val="Tahoma"/>
            <charset val="134"/>
          </rPr>
          <t>“</t>
        </r>
        <r>
          <rPr>
            <sz val="9"/>
            <rFont val="宋体"/>
            <charset val="134"/>
          </rPr>
          <t>其他非流动金融资产</t>
        </r>
        <r>
          <rPr>
            <sz val="9"/>
            <rFont val="Tahoma"/>
            <charset val="134"/>
          </rPr>
          <t xml:space="preserve">” </t>
        </r>
        <r>
          <rPr>
            <sz val="9"/>
            <rFont val="宋体"/>
            <charset val="134"/>
          </rPr>
          <t>项目反映。</t>
        </r>
      </text>
    </comment>
    <comment ref="D9" authorId="0">
      <text>
        <r>
          <rPr>
            <b/>
            <sz val="9"/>
            <rFont val="宋体"/>
            <charset val="134"/>
          </rPr>
          <t>吴新虎</t>
        </r>
        <r>
          <rPr>
            <b/>
            <sz val="9"/>
            <rFont val="Tahoma"/>
            <charset val="134"/>
          </rPr>
          <t>:</t>
        </r>
        <r>
          <rPr>
            <sz val="9"/>
            <rFont val="Tahoma"/>
            <charset val="134"/>
          </rPr>
          <t xml:space="preserve">
</t>
        </r>
        <r>
          <rPr>
            <sz val="9"/>
            <rFont val="宋体"/>
            <charset val="134"/>
          </rPr>
          <t>．</t>
        </r>
        <r>
          <rPr>
            <sz val="9"/>
            <rFont val="Tahoma"/>
            <charset val="134"/>
          </rPr>
          <t>“</t>
        </r>
        <r>
          <rPr>
            <sz val="9"/>
            <rFont val="宋体"/>
            <charset val="134"/>
          </rPr>
          <t>交易性金融负债</t>
        </r>
        <r>
          <rPr>
            <sz val="9"/>
            <rFont val="Tahoma"/>
            <charset val="134"/>
          </rPr>
          <t>”</t>
        </r>
        <r>
          <rPr>
            <sz val="9"/>
            <rFont val="宋体"/>
            <charset val="134"/>
          </rPr>
          <t>项目，反映资产负债表日企业承担</t>
        </r>
        <r>
          <rPr>
            <sz val="9"/>
            <rFont val="Tahoma"/>
            <charset val="134"/>
          </rPr>
          <t xml:space="preserve"> </t>
        </r>
        <r>
          <rPr>
            <sz val="9"/>
            <rFont val="宋体"/>
            <charset val="134"/>
          </rPr>
          <t>的交易性金融负债，以及企业持有的指定为以公允价值计量且其变动计入当期损益的金融负债的期末账面价值。该项目应根据</t>
        </r>
        <r>
          <rPr>
            <sz val="9"/>
            <rFont val="Tahoma"/>
            <charset val="134"/>
          </rPr>
          <t xml:space="preserve"> “</t>
        </r>
        <r>
          <rPr>
            <sz val="9"/>
            <rFont val="宋体"/>
            <charset val="134"/>
          </rPr>
          <t>交易性金融负债</t>
        </r>
        <r>
          <rPr>
            <sz val="9"/>
            <rFont val="Tahoma"/>
            <charset val="134"/>
          </rPr>
          <t>”</t>
        </r>
        <r>
          <rPr>
            <sz val="9"/>
            <rFont val="宋体"/>
            <charset val="134"/>
          </rPr>
          <t>科目的相关明细科目的期末余额填列。</t>
        </r>
      </text>
    </comment>
    <comment ref="A13" authorId="0">
      <text>
        <r>
          <rPr>
            <b/>
            <sz val="9"/>
            <rFont val="宋体"/>
            <charset val="134"/>
          </rPr>
          <t>吴新虎</t>
        </r>
        <r>
          <rPr>
            <b/>
            <sz val="9"/>
            <rFont val="Tahoma"/>
            <charset val="134"/>
          </rPr>
          <t>:</t>
        </r>
        <r>
          <rPr>
            <sz val="9"/>
            <rFont val="Tahoma"/>
            <charset val="134"/>
          </rPr>
          <t xml:space="preserve">
</t>
        </r>
        <r>
          <rPr>
            <sz val="9"/>
            <rFont val="宋体"/>
            <charset val="134"/>
          </rPr>
          <t>．</t>
        </r>
        <r>
          <rPr>
            <sz val="9"/>
            <rFont val="Tahoma"/>
            <charset val="134"/>
          </rPr>
          <t>“</t>
        </r>
        <r>
          <rPr>
            <sz val="9"/>
            <rFont val="宋体"/>
            <charset val="134"/>
          </rPr>
          <t>应收款项融资</t>
        </r>
        <r>
          <rPr>
            <sz val="9"/>
            <rFont val="Tahoma"/>
            <charset val="134"/>
          </rPr>
          <t>”</t>
        </r>
        <r>
          <rPr>
            <sz val="9"/>
            <rFont val="宋体"/>
            <charset val="134"/>
          </rPr>
          <t>项目，反映资产负债表日以公允价值计量且其变动计入其他综合收益的应收票据和应收账款等。</t>
        </r>
        <r>
          <rPr>
            <sz val="9"/>
            <rFont val="Tahoma"/>
            <charset val="134"/>
          </rPr>
          <t xml:space="preserve"> </t>
        </r>
      </text>
    </comment>
    <comment ref="D14" authorId="0">
      <text>
        <r>
          <rPr>
            <b/>
            <sz val="9"/>
            <rFont val="宋体"/>
            <charset val="134"/>
          </rPr>
          <t>吴新虎</t>
        </r>
        <r>
          <rPr>
            <b/>
            <sz val="9"/>
            <rFont val="Tahoma"/>
            <charset val="134"/>
          </rPr>
          <t>:</t>
        </r>
        <r>
          <rPr>
            <sz val="9"/>
            <rFont val="Tahoma"/>
            <charset val="134"/>
          </rPr>
          <t xml:space="preserve">
</t>
        </r>
        <r>
          <rPr>
            <sz val="9"/>
            <rFont val="宋体"/>
            <charset val="134"/>
          </rPr>
          <t>．</t>
        </r>
        <r>
          <rPr>
            <sz val="9"/>
            <rFont val="Tahoma"/>
            <charset val="134"/>
          </rPr>
          <t>“</t>
        </r>
        <r>
          <rPr>
            <sz val="9"/>
            <rFont val="宋体"/>
            <charset val="134"/>
          </rPr>
          <t>合同资产</t>
        </r>
        <r>
          <rPr>
            <sz val="9"/>
            <rFont val="Tahoma"/>
            <charset val="134"/>
          </rPr>
          <t>”</t>
        </r>
        <r>
          <rPr>
            <sz val="9"/>
            <rFont val="宋体"/>
            <charset val="134"/>
          </rPr>
          <t>和</t>
        </r>
        <r>
          <rPr>
            <sz val="9"/>
            <rFont val="Tahoma"/>
            <charset val="134"/>
          </rPr>
          <t>“</t>
        </r>
        <r>
          <rPr>
            <sz val="9"/>
            <rFont val="宋体"/>
            <charset val="134"/>
          </rPr>
          <t>合同负债</t>
        </r>
        <r>
          <rPr>
            <sz val="9"/>
            <rFont val="Tahoma"/>
            <charset val="134"/>
          </rPr>
          <t>”</t>
        </r>
        <r>
          <rPr>
            <sz val="9"/>
            <rFont val="宋体"/>
            <charset val="134"/>
          </rPr>
          <t>项目。企业应按照《企业会计准则第</t>
        </r>
        <r>
          <rPr>
            <sz val="9"/>
            <rFont val="Tahoma"/>
            <charset val="134"/>
          </rPr>
          <t xml:space="preserve"> 14 </t>
        </r>
        <r>
          <rPr>
            <sz val="9"/>
            <rFont val="宋体"/>
            <charset val="134"/>
          </rPr>
          <t>号</t>
        </r>
        <r>
          <rPr>
            <sz val="9"/>
            <rFont val="Tahoma"/>
            <charset val="134"/>
          </rPr>
          <t>——</t>
        </r>
        <r>
          <rPr>
            <sz val="9"/>
            <rFont val="宋体"/>
            <charset val="134"/>
          </rPr>
          <t>收入》（财会〔</t>
        </r>
        <r>
          <rPr>
            <sz val="9"/>
            <rFont val="Tahoma"/>
            <charset val="134"/>
          </rPr>
          <t>2017</t>
        </r>
        <r>
          <rPr>
            <sz val="9"/>
            <rFont val="宋体"/>
            <charset val="134"/>
          </rPr>
          <t>〕</t>
        </r>
        <r>
          <rPr>
            <sz val="9"/>
            <rFont val="Tahoma"/>
            <charset val="134"/>
          </rPr>
          <t xml:space="preserve">22 </t>
        </r>
        <r>
          <rPr>
            <sz val="9"/>
            <rFont val="宋体"/>
            <charset val="134"/>
          </rPr>
          <t>号）的相关规定</t>
        </r>
        <r>
          <rPr>
            <sz val="9"/>
            <rFont val="Tahoma"/>
            <charset val="134"/>
          </rPr>
          <t xml:space="preserve"> </t>
        </r>
        <r>
          <rPr>
            <sz val="9"/>
            <rFont val="宋体"/>
            <charset val="134"/>
          </rPr>
          <t>根据本企业履行履约义务与客户付款之间的关系在资产负债表</t>
        </r>
        <r>
          <rPr>
            <sz val="9"/>
            <rFont val="Tahoma"/>
            <charset val="134"/>
          </rPr>
          <t xml:space="preserve"> </t>
        </r>
        <r>
          <rPr>
            <sz val="9"/>
            <rFont val="宋体"/>
            <charset val="134"/>
          </rPr>
          <t>中列示合同资产或合同负债。</t>
        </r>
        <r>
          <rPr>
            <sz val="9"/>
            <rFont val="Tahoma"/>
            <charset val="134"/>
          </rPr>
          <t>“</t>
        </r>
        <r>
          <rPr>
            <sz val="9"/>
            <rFont val="宋体"/>
            <charset val="134"/>
          </rPr>
          <t>合同资产</t>
        </r>
        <r>
          <rPr>
            <sz val="9"/>
            <rFont val="Tahoma"/>
            <charset val="134"/>
          </rPr>
          <t>”</t>
        </r>
        <r>
          <rPr>
            <sz val="9"/>
            <rFont val="宋体"/>
            <charset val="134"/>
          </rPr>
          <t>项目、</t>
        </r>
        <r>
          <rPr>
            <sz val="9"/>
            <rFont val="Tahoma"/>
            <charset val="134"/>
          </rPr>
          <t>“</t>
        </r>
        <r>
          <rPr>
            <sz val="9"/>
            <rFont val="宋体"/>
            <charset val="134"/>
          </rPr>
          <t>合同负债</t>
        </r>
        <r>
          <rPr>
            <sz val="9"/>
            <rFont val="Tahoma"/>
            <charset val="134"/>
          </rPr>
          <t xml:space="preserve">” </t>
        </r>
        <r>
          <rPr>
            <sz val="9"/>
            <rFont val="宋体"/>
            <charset val="134"/>
          </rPr>
          <t>项目，应分别根据</t>
        </r>
        <r>
          <rPr>
            <sz val="9"/>
            <rFont val="Tahoma"/>
            <charset val="134"/>
          </rPr>
          <t>“</t>
        </r>
        <r>
          <rPr>
            <sz val="9"/>
            <rFont val="宋体"/>
            <charset val="134"/>
          </rPr>
          <t>合同资产</t>
        </r>
        <r>
          <rPr>
            <sz val="9"/>
            <rFont val="Tahoma"/>
            <charset val="134"/>
          </rPr>
          <t>”</t>
        </r>
        <r>
          <rPr>
            <sz val="9"/>
            <rFont val="宋体"/>
            <charset val="134"/>
          </rPr>
          <t>科目、</t>
        </r>
        <r>
          <rPr>
            <sz val="9"/>
            <rFont val="Tahoma"/>
            <charset val="134"/>
          </rPr>
          <t>“</t>
        </r>
        <r>
          <rPr>
            <sz val="9"/>
            <rFont val="宋体"/>
            <charset val="134"/>
          </rPr>
          <t>合同负债</t>
        </r>
        <r>
          <rPr>
            <sz val="9"/>
            <rFont val="Tahoma"/>
            <charset val="134"/>
          </rPr>
          <t>”</t>
        </r>
        <r>
          <rPr>
            <sz val="9"/>
            <rFont val="宋体"/>
            <charset val="134"/>
          </rPr>
          <t>科目的相关</t>
        </r>
        <r>
          <rPr>
            <sz val="9"/>
            <rFont val="Tahoma"/>
            <charset val="134"/>
          </rPr>
          <t xml:space="preserve"> </t>
        </r>
        <r>
          <rPr>
            <sz val="9"/>
            <rFont val="宋体"/>
            <charset val="134"/>
          </rPr>
          <t>明细科目的期末余额分析填列，同一合同下的合同资产和合同负</t>
        </r>
        <r>
          <rPr>
            <sz val="9"/>
            <rFont val="Tahoma"/>
            <charset val="134"/>
          </rPr>
          <t xml:space="preserve"> </t>
        </r>
        <r>
          <rPr>
            <sz val="9"/>
            <rFont val="宋体"/>
            <charset val="134"/>
          </rPr>
          <t>债应当以净额列示，其中净额为借方余额的，应当根据其流动性</t>
        </r>
        <r>
          <rPr>
            <sz val="9"/>
            <rFont val="Tahoma"/>
            <charset val="134"/>
          </rPr>
          <t xml:space="preserve"> </t>
        </r>
        <r>
          <rPr>
            <sz val="9"/>
            <rFont val="宋体"/>
            <charset val="134"/>
          </rPr>
          <t>在</t>
        </r>
        <r>
          <rPr>
            <sz val="9"/>
            <rFont val="Tahoma"/>
            <charset val="134"/>
          </rPr>
          <t>“</t>
        </r>
        <r>
          <rPr>
            <sz val="9"/>
            <rFont val="宋体"/>
            <charset val="134"/>
          </rPr>
          <t>合同资产</t>
        </r>
        <r>
          <rPr>
            <sz val="9"/>
            <rFont val="Tahoma"/>
            <charset val="134"/>
          </rPr>
          <t>”</t>
        </r>
        <r>
          <rPr>
            <sz val="9"/>
            <rFont val="宋体"/>
            <charset val="134"/>
          </rPr>
          <t>或</t>
        </r>
        <r>
          <rPr>
            <sz val="9"/>
            <rFont val="Tahoma"/>
            <charset val="134"/>
          </rPr>
          <t>“</t>
        </r>
        <r>
          <rPr>
            <sz val="9"/>
            <rFont val="宋体"/>
            <charset val="134"/>
          </rPr>
          <t>其他非流动资产</t>
        </r>
        <r>
          <rPr>
            <sz val="9"/>
            <rFont val="Tahoma"/>
            <charset val="134"/>
          </rPr>
          <t>”</t>
        </r>
        <r>
          <rPr>
            <sz val="9"/>
            <rFont val="宋体"/>
            <charset val="134"/>
          </rPr>
          <t>项目中填列，已计提减值</t>
        </r>
        <r>
          <rPr>
            <sz val="9"/>
            <rFont val="Tahoma"/>
            <charset val="134"/>
          </rPr>
          <t xml:space="preserve"> </t>
        </r>
        <r>
          <rPr>
            <sz val="9"/>
            <rFont val="宋体"/>
            <charset val="134"/>
          </rPr>
          <t>准备的，还应减去</t>
        </r>
        <r>
          <rPr>
            <sz val="9"/>
            <rFont val="Tahoma"/>
            <charset val="134"/>
          </rPr>
          <t>“</t>
        </r>
        <r>
          <rPr>
            <sz val="9"/>
            <rFont val="宋体"/>
            <charset val="134"/>
          </rPr>
          <t>合同资产减值准备</t>
        </r>
        <r>
          <rPr>
            <sz val="9"/>
            <rFont val="Tahoma"/>
            <charset val="134"/>
          </rPr>
          <t>”</t>
        </r>
        <r>
          <rPr>
            <sz val="9"/>
            <rFont val="宋体"/>
            <charset val="134"/>
          </rPr>
          <t>科目中相关的期末余额</t>
        </r>
        <r>
          <rPr>
            <sz val="9"/>
            <rFont val="Tahoma"/>
            <charset val="134"/>
          </rPr>
          <t xml:space="preserve"> </t>
        </r>
        <r>
          <rPr>
            <sz val="9"/>
            <rFont val="宋体"/>
            <charset val="134"/>
          </rPr>
          <t>后的金额填列；其中净额为贷方余额的，应当根据其流动性在</t>
        </r>
        <r>
          <rPr>
            <sz val="9"/>
            <rFont val="Tahoma"/>
            <charset val="134"/>
          </rPr>
          <t>“</t>
        </r>
        <r>
          <rPr>
            <sz val="9"/>
            <rFont val="宋体"/>
            <charset val="134"/>
          </rPr>
          <t>合</t>
        </r>
        <r>
          <rPr>
            <sz val="9"/>
            <rFont val="Tahoma"/>
            <charset val="134"/>
          </rPr>
          <t xml:space="preserve"> </t>
        </r>
        <r>
          <rPr>
            <sz val="9"/>
            <rFont val="宋体"/>
            <charset val="134"/>
          </rPr>
          <t>同负债</t>
        </r>
        <r>
          <rPr>
            <sz val="9"/>
            <rFont val="Tahoma"/>
            <charset val="134"/>
          </rPr>
          <t>”</t>
        </r>
        <r>
          <rPr>
            <sz val="9"/>
            <rFont val="宋体"/>
            <charset val="134"/>
          </rPr>
          <t>或</t>
        </r>
        <r>
          <rPr>
            <sz val="9"/>
            <rFont val="Tahoma"/>
            <charset val="134"/>
          </rPr>
          <t>“</t>
        </r>
        <r>
          <rPr>
            <sz val="9"/>
            <rFont val="宋体"/>
            <charset val="134"/>
          </rPr>
          <t>其他非流动负债</t>
        </r>
        <r>
          <rPr>
            <sz val="9"/>
            <rFont val="Tahoma"/>
            <charset val="134"/>
          </rPr>
          <t>”</t>
        </r>
        <r>
          <rPr>
            <sz val="9"/>
            <rFont val="宋体"/>
            <charset val="134"/>
          </rPr>
          <t>项目中填列。</t>
        </r>
      </text>
    </comment>
    <comment ref="A17" authorId="0">
      <text>
        <r>
          <rPr>
            <b/>
            <sz val="9"/>
            <rFont val="宋体"/>
            <charset val="134"/>
          </rPr>
          <t>吴新虎</t>
        </r>
        <r>
          <rPr>
            <b/>
            <sz val="9"/>
            <rFont val="Tahoma"/>
            <charset val="134"/>
          </rPr>
          <t>:</t>
        </r>
        <r>
          <rPr>
            <sz val="9"/>
            <rFont val="Tahoma"/>
            <charset val="134"/>
          </rPr>
          <t xml:space="preserve">
</t>
        </r>
        <r>
          <rPr>
            <sz val="9"/>
            <rFont val="宋体"/>
            <charset val="134"/>
          </rPr>
          <t>．</t>
        </r>
        <r>
          <rPr>
            <sz val="9"/>
            <rFont val="Tahoma"/>
            <charset val="134"/>
          </rPr>
          <t>“</t>
        </r>
        <r>
          <rPr>
            <sz val="9"/>
            <rFont val="宋体"/>
            <charset val="134"/>
          </rPr>
          <t>合同资产</t>
        </r>
        <r>
          <rPr>
            <sz val="9"/>
            <rFont val="Tahoma"/>
            <charset val="134"/>
          </rPr>
          <t>”</t>
        </r>
        <r>
          <rPr>
            <sz val="9"/>
            <rFont val="宋体"/>
            <charset val="134"/>
          </rPr>
          <t>和</t>
        </r>
        <r>
          <rPr>
            <sz val="9"/>
            <rFont val="Tahoma"/>
            <charset val="134"/>
          </rPr>
          <t>“</t>
        </r>
        <r>
          <rPr>
            <sz val="9"/>
            <rFont val="宋体"/>
            <charset val="134"/>
          </rPr>
          <t>合同负债</t>
        </r>
        <r>
          <rPr>
            <sz val="9"/>
            <rFont val="Tahoma"/>
            <charset val="134"/>
          </rPr>
          <t>”</t>
        </r>
        <r>
          <rPr>
            <sz val="9"/>
            <rFont val="宋体"/>
            <charset val="134"/>
          </rPr>
          <t>项目。企业应按照《企业会计准则第</t>
        </r>
        <r>
          <rPr>
            <sz val="9"/>
            <rFont val="Tahoma"/>
            <charset val="134"/>
          </rPr>
          <t xml:space="preserve"> 14 </t>
        </r>
        <r>
          <rPr>
            <sz val="9"/>
            <rFont val="宋体"/>
            <charset val="134"/>
          </rPr>
          <t>号</t>
        </r>
        <r>
          <rPr>
            <sz val="9"/>
            <rFont val="Tahoma"/>
            <charset val="134"/>
          </rPr>
          <t>——</t>
        </r>
        <r>
          <rPr>
            <sz val="9"/>
            <rFont val="宋体"/>
            <charset val="134"/>
          </rPr>
          <t>收入》（财会〔</t>
        </r>
        <r>
          <rPr>
            <sz val="9"/>
            <rFont val="Tahoma"/>
            <charset val="134"/>
          </rPr>
          <t>2017</t>
        </r>
        <r>
          <rPr>
            <sz val="9"/>
            <rFont val="宋体"/>
            <charset val="134"/>
          </rPr>
          <t>〕</t>
        </r>
        <r>
          <rPr>
            <sz val="9"/>
            <rFont val="Tahoma"/>
            <charset val="134"/>
          </rPr>
          <t xml:space="preserve">22 </t>
        </r>
        <r>
          <rPr>
            <sz val="9"/>
            <rFont val="宋体"/>
            <charset val="134"/>
          </rPr>
          <t>号）的相关规定</t>
        </r>
        <r>
          <rPr>
            <sz val="9"/>
            <rFont val="Tahoma"/>
            <charset val="134"/>
          </rPr>
          <t xml:space="preserve"> </t>
        </r>
        <r>
          <rPr>
            <sz val="9"/>
            <rFont val="宋体"/>
            <charset val="134"/>
          </rPr>
          <t>根据本企业履行履约义务与客户付款之间的关系在资产负债表</t>
        </r>
        <r>
          <rPr>
            <sz val="9"/>
            <rFont val="Tahoma"/>
            <charset val="134"/>
          </rPr>
          <t xml:space="preserve"> </t>
        </r>
        <r>
          <rPr>
            <sz val="9"/>
            <rFont val="宋体"/>
            <charset val="134"/>
          </rPr>
          <t>中列示合同资产或合同负债。</t>
        </r>
        <r>
          <rPr>
            <sz val="9"/>
            <rFont val="Tahoma"/>
            <charset val="134"/>
          </rPr>
          <t>“</t>
        </r>
        <r>
          <rPr>
            <sz val="9"/>
            <rFont val="宋体"/>
            <charset val="134"/>
          </rPr>
          <t>合同资产</t>
        </r>
        <r>
          <rPr>
            <sz val="9"/>
            <rFont val="Tahoma"/>
            <charset val="134"/>
          </rPr>
          <t>”</t>
        </r>
        <r>
          <rPr>
            <sz val="9"/>
            <rFont val="宋体"/>
            <charset val="134"/>
          </rPr>
          <t>项目、</t>
        </r>
        <r>
          <rPr>
            <sz val="9"/>
            <rFont val="Tahoma"/>
            <charset val="134"/>
          </rPr>
          <t>“</t>
        </r>
        <r>
          <rPr>
            <sz val="9"/>
            <rFont val="宋体"/>
            <charset val="134"/>
          </rPr>
          <t>合同负债</t>
        </r>
        <r>
          <rPr>
            <sz val="9"/>
            <rFont val="Tahoma"/>
            <charset val="134"/>
          </rPr>
          <t xml:space="preserve">” </t>
        </r>
        <r>
          <rPr>
            <sz val="9"/>
            <rFont val="宋体"/>
            <charset val="134"/>
          </rPr>
          <t>项目，应分别根据</t>
        </r>
        <r>
          <rPr>
            <sz val="9"/>
            <rFont val="Tahoma"/>
            <charset val="134"/>
          </rPr>
          <t>“</t>
        </r>
        <r>
          <rPr>
            <sz val="9"/>
            <rFont val="宋体"/>
            <charset val="134"/>
          </rPr>
          <t>合同资产</t>
        </r>
        <r>
          <rPr>
            <sz val="9"/>
            <rFont val="Tahoma"/>
            <charset val="134"/>
          </rPr>
          <t>”</t>
        </r>
        <r>
          <rPr>
            <sz val="9"/>
            <rFont val="宋体"/>
            <charset val="134"/>
          </rPr>
          <t>科目、</t>
        </r>
        <r>
          <rPr>
            <sz val="9"/>
            <rFont val="Tahoma"/>
            <charset val="134"/>
          </rPr>
          <t>“</t>
        </r>
        <r>
          <rPr>
            <sz val="9"/>
            <rFont val="宋体"/>
            <charset val="134"/>
          </rPr>
          <t>合同负债</t>
        </r>
        <r>
          <rPr>
            <sz val="9"/>
            <rFont val="Tahoma"/>
            <charset val="134"/>
          </rPr>
          <t>”</t>
        </r>
        <r>
          <rPr>
            <sz val="9"/>
            <rFont val="宋体"/>
            <charset val="134"/>
          </rPr>
          <t>科目的相关</t>
        </r>
        <r>
          <rPr>
            <sz val="9"/>
            <rFont val="Tahoma"/>
            <charset val="134"/>
          </rPr>
          <t xml:space="preserve"> </t>
        </r>
        <r>
          <rPr>
            <sz val="9"/>
            <rFont val="宋体"/>
            <charset val="134"/>
          </rPr>
          <t>明细科目的期末余额分析填列，同一合同下的合同资产和合同负</t>
        </r>
        <r>
          <rPr>
            <sz val="9"/>
            <rFont val="Tahoma"/>
            <charset val="134"/>
          </rPr>
          <t xml:space="preserve"> </t>
        </r>
        <r>
          <rPr>
            <sz val="9"/>
            <rFont val="宋体"/>
            <charset val="134"/>
          </rPr>
          <t>债应当以净额列示，其中净额为借方余额的，应当根据其流动性</t>
        </r>
        <r>
          <rPr>
            <sz val="9"/>
            <rFont val="Tahoma"/>
            <charset val="134"/>
          </rPr>
          <t xml:space="preserve"> </t>
        </r>
        <r>
          <rPr>
            <sz val="9"/>
            <rFont val="宋体"/>
            <charset val="134"/>
          </rPr>
          <t>在</t>
        </r>
        <r>
          <rPr>
            <sz val="9"/>
            <rFont val="Tahoma"/>
            <charset val="134"/>
          </rPr>
          <t>“</t>
        </r>
        <r>
          <rPr>
            <sz val="9"/>
            <rFont val="宋体"/>
            <charset val="134"/>
          </rPr>
          <t>合同资产</t>
        </r>
        <r>
          <rPr>
            <sz val="9"/>
            <rFont val="Tahoma"/>
            <charset val="134"/>
          </rPr>
          <t>”</t>
        </r>
        <r>
          <rPr>
            <sz val="9"/>
            <rFont val="宋体"/>
            <charset val="134"/>
          </rPr>
          <t>或</t>
        </r>
        <r>
          <rPr>
            <sz val="9"/>
            <rFont val="Tahoma"/>
            <charset val="134"/>
          </rPr>
          <t>“</t>
        </r>
        <r>
          <rPr>
            <sz val="9"/>
            <rFont val="宋体"/>
            <charset val="134"/>
          </rPr>
          <t>其他非流动资产</t>
        </r>
        <r>
          <rPr>
            <sz val="9"/>
            <rFont val="Tahoma"/>
            <charset val="134"/>
          </rPr>
          <t>”</t>
        </r>
        <r>
          <rPr>
            <sz val="9"/>
            <rFont val="宋体"/>
            <charset val="134"/>
          </rPr>
          <t>项目中填列，已计提减值</t>
        </r>
        <r>
          <rPr>
            <sz val="9"/>
            <rFont val="Tahoma"/>
            <charset val="134"/>
          </rPr>
          <t xml:space="preserve"> </t>
        </r>
        <r>
          <rPr>
            <sz val="9"/>
            <rFont val="宋体"/>
            <charset val="134"/>
          </rPr>
          <t>准备的，还应减去</t>
        </r>
        <r>
          <rPr>
            <sz val="9"/>
            <rFont val="Tahoma"/>
            <charset val="134"/>
          </rPr>
          <t>“</t>
        </r>
        <r>
          <rPr>
            <sz val="9"/>
            <rFont val="宋体"/>
            <charset val="134"/>
          </rPr>
          <t>合同资产减值准备</t>
        </r>
        <r>
          <rPr>
            <sz val="9"/>
            <rFont val="Tahoma"/>
            <charset val="134"/>
          </rPr>
          <t>”</t>
        </r>
        <r>
          <rPr>
            <sz val="9"/>
            <rFont val="宋体"/>
            <charset val="134"/>
          </rPr>
          <t>科目中相关的期末余额</t>
        </r>
        <r>
          <rPr>
            <sz val="9"/>
            <rFont val="Tahoma"/>
            <charset val="134"/>
          </rPr>
          <t xml:space="preserve"> </t>
        </r>
        <r>
          <rPr>
            <sz val="9"/>
            <rFont val="宋体"/>
            <charset val="134"/>
          </rPr>
          <t>后的金额填列；其中净额为贷方余额的，应当根据其流动性在</t>
        </r>
        <r>
          <rPr>
            <sz val="9"/>
            <rFont val="Tahoma"/>
            <charset val="134"/>
          </rPr>
          <t>“</t>
        </r>
        <r>
          <rPr>
            <sz val="9"/>
            <rFont val="宋体"/>
            <charset val="134"/>
          </rPr>
          <t>合</t>
        </r>
        <r>
          <rPr>
            <sz val="9"/>
            <rFont val="Tahoma"/>
            <charset val="134"/>
          </rPr>
          <t xml:space="preserve"> </t>
        </r>
        <r>
          <rPr>
            <sz val="9"/>
            <rFont val="宋体"/>
            <charset val="134"/>
          </rPr>
          <t>同负债</t>
        </r>
        <r>
          <rPr>
            <sz val="9"/>
            <rFont val="Tahoma"/>
            <charset val="134"/>
          </rPr>
          <t>”</t>
        </r>
        <r>
          <rPr>
            <sz val="9"/>
            <rFont val="宋体"/>
            <charset val="134"/>
          </rPr>
          <t>或</t>
        </r>
        <r>
          <rPr>
            <sz val="9"/>
            <rFont val="Tahoma"/>
            <charset val="134"/>
          </rPr>
          <t>“</t>
        </r>
        <r>
          <rPr>
            <sz val="9"/>
            <rFont val="宋体"/>
            <charset val="134"/>
          </rPr>
          <t>其他非流动负债</t>
        </r>
        <r>
          <rPr>
            <sz val="9"/>
            <rFont val="Tahoma"/>
            <charset val="134"/>
          </rPr>
          <t>”</t>
        </r>
        <r>
          <rPr>
            <sz val="9"/>
            <rFont val="宋体"/>
            <charset val="134"/>
          </rPr>
          <t>项目中填列。
合同资产，是指企业已向客户转让商品而有权收取对价的权利，且该权利取决于时间流逝之外的其他因素。如企业向客户销售两项可明确区分的商品，企业因已交付其中一项商品而有权收取款项，但收取该款项还取决于企业交付另一项商品的，企业应</t>
        </r>
        <r>
          <rPr>
            <sz val="9"/>
            <rFont val="Tahoma"/>
            <charset val="134"/>
          </rPr>
          <t xml:space="preserve"> </t>
        </r>
        <r>
          <rPr>
            <sz val="9"/>
            <rFont val="宋体"/>
            <charset val="134"/>
          </rPr>
          <t>当将该收款权利作为合同资产。
合同负债，是指企业已收或应收客户对价而应向客户转让商</t>
        </r>
        <r>
          <rPr>
            <sz val="9"/>
            <rFont val="Tahoma"/>
            <charset val="134"/>
          </rPr>
          <t xml:space="preserve"> </t>
        </r>
        <r>
          <rPr>
            <sz val="9"/>
            <rFont val="宋体"/>
            <charset val="134"/>
          </rPr>
          <t xml:space="preserve">品的义务。如企业在转让承诺的商品之前已收取的款项。
</t>
        </r>
      </text>
    </comment>
    <comment ref="A18" authorId="0">
      <text>
        <r>
          <rPr>
            <b/>
            <sz val="9"/>
            <rFont val="宋体"/>
            <charset val="134"/>
          </rPr>
          <t>吴新虎</t>
        </r>
        <r>
          <rPr>
            <b/>
            <sz val="9"/>
            <rFont val="Tahoma"/>
            <charset val="134"/>
          </rPr>
          <t>:</t>
        </r>
        <r>
          <rPr>
            <sz val="9"/>
            <rFont val="Tahoma"/>
            <charset val="134"/>
          </rPr>
          <t xml:space="preserve">
</t>
        </r>
        <r>
          <rPr>
            <sz val="9"/>
            <rFont val="宋体"/>
            <charset val="134"/>
          </rPr>
          <t>．</t>
        </r>
        <r>
          <rPr>
            <sz val="9"/>
            <rFont val="Tahoma"/>
            <charset val="134"/>
          </rPr>
          <t>“</t>
        </r>
        <r>
          <rPr>
            <sz val="9"/>
            <rFont val="宋体"/>
            <charset val="134"/>
          </rPr>
          <t>持有待售资产</t>
        </r>
        <r>
          <rPr>
            <sz val="9"/>
            <rFont val="Tahoma"/>
            <charset val="134"/>
          </rPr>
          <t>”</t>
        </r>
        <r>
          <rPr>
            <sz val="9"/>
            <rFont val="宋体"/>
            <charset val="134"/>
          </rPr>
          <t>项目，反映资产负债表日划分为持有待</t>
        </r>
        <r>
          <rPr>
            <sz val="9"/>
            <rFont val="Tahoma"/>
            <charset val="134"/>
          </rPr>
          <t xml:space="preserve"> </t>
        </r>
        <r>
          <rPr>
            <sz val="9"/>
            <rFont val="宋体"/>
            <charset val="134"/>
          </rPr>
          <t>售类别的非流动资产及划分为持有待售类别的处置组中的流动</t>
        </r>
        <r>
          <rPr>
            <sz val="9"/>
            <rFont val="Tahoma"/>
            <charset val="134"/>
          </rPr>
          <t xml:space="preserve"> </t>
        </r>
        <r>
          <rPr>
            <sz val="9"/>
            <rFont val="宋体"/>
            <charset val="134"/>
          </rPr>
          <t>资产和非流动资产的期末账面价值。该项目应根据</t>
        </r>
        <r>
          <rPr>
            <sz val="9"/>
            <rFont val="Tahoma"/>
            <charset val="134"/>
          </rPr>
          <t>“</t>
        </r>
        <r>
          <rPr>
            <sz val="9"/>
            <rFont val="宋体"/>
            <charset val="134"/>
          </rPr>
          <t>持有待售资</t>
        </r>
        <r>
          <rPr>
            <sz val="9"/>
            <rFont val="Tahoma"/>
            <charset val="134"/>
          </rPr>
          <t xml:space="preserve"> </t>
        </r>
        <r>
          <rPr>
            <sz val="9"/>
            <rFont val="宋体"/>
            <charset val="134"/>
          </rPr>
          <t>产</t>
        </r>
        <r>
          <rPr>
            <sz val="9"/>
            <rFont val="Tahoma"/>
            <charset val="134"/>
          </rPr>
          <t>”</t>
        </r>
        <r>
          <rPr>
            <sz val="9"/>
            <rFont val="宋体"/>
            <charset val="134"/>
          </rPr>
          <t>科目的期末余额，减去</t>
        </r>
        <r>
          <rPr>
            <sz val="9"/>
            <rFont val="Tahoma"/>
            <charset val="134"/>
          </rPr>
          <t>“</t>
        </r>
        <r>
          <rPr>
            <sz val="9"/>
            <rFont val="宋体"/>
            <charset val="134"/>
          </rPr>
          <t>持有待售资产减值准备</t>
        </r>
        <r>
          <rPr>
            <sz val="9"/>
            <rFont val="Tahoma"/>
            <charset val="134"/>
          </rPr>
          <t>”</t>
        </r>
        <r>
          <rPr>
            <sz val="9"/>
            <rFont val="宋体"/>
            <charset val="134"/>
          </rPr>
          <t>科目的期</t>
        </r>
        <r>
          <rPr>
            <sz val="9"/>
            <rFont val="Tahoma"/>
            <charset val="134"/>
          </rPr>
          <t xml:space="preserve"> </t>
        </r>
        <r>
          <rPr>
            <sz val="9"/>
            <rFont val="宋体"/>
            <charset val="134"/>
          </rPr>
          <t>末余额后的金额填列。</t>
        </r>
      </text>
    </comment>
    <comment ref="A23" authorId="0">
      <text>
        <r>
          <rPr>
            <b/>
            <sz val="9"/>
            <rFont val="宋体"/>
            <charset val="134"/>
          </rPr>
          <t>吴新虎</t>
        </r>
        <r>
          <rPr>
            <b/>
            <sz val="9"/>
            <rFont val="Tahoma"/>
            <charset val="134"/>
          </rPr>
          <t>:</t>
        </r>
        <r>
          <rPr>
            <sz val="9"/>
            <rFont val="Tahoma"/>
            <charset val="134"/>
          </rPr>
          <t xml:space="preserve">
</t>
        </r>
        <r>
          <rPr>
            <sz val="9"/>
            <rFont val="宋体"/>
            <charset val="134"/>
          </rPr>
          <t>．</t>
        </r>
        <r>
          <rPr>
            <sz val="9"/>
            <rFont val="Tahoma"/>
            <charset val="134"/>
          </rPr>
          <t>“</t>
        </r>
        <r>
          <rPr>
            <sz val="9"/>
            <rFont val="宋体"/>
            <charset val="134"/>
          </rPr>
          <t>债权投资</t>
        </r>
        <r>
          <rPr>
            <sz val="9"/>
            <rFont val="Tahoma"/>
            <charset val="134"/>
          </rPr>
          <t>”</t>
        </r>
        <r>
          <rPr>
            <sz val="9"/>
            <rFont val="宋体"/>
            <charset val="134"/>
          </rPr>
          <t>项目，反映资产负债表日企业以摊余成本计量的长期债权投资的期末账面价值。该项目应根据</t>
        </r>
        <r>
          <rPr>
            <sz val="9"/>
            <rFont val="Tahoma"/>
            <charset val="134"/>
          </rPr>
          <t>“</t>
        </r>
        <r>
          <rPr>
            <sz val="9"/>
            <rFont val="宋体"/>
            <charset val="134"/>
          </rPr>
          <t>债权投资</t>
        </r>
        <r>
          <rPr>
            <sz val="9"/>
            <rFont val="Tahoma"/>
            <charset val="134"/>
          </rPr>
          <t xml:space="preserve">” </t>
        </r>
        <r>
          <rPr>
            <sz val="9"/>
            <rFont val="宋体"/>
            <charset val="134"/>
          </rPr>
          <t>科目的相关明细科目期末余额，减去</t>
        </r>
        <r>
          <rPr>
            <sz val="9"/>
            <rFont val="Tahoma"/>
            <charset val="134"/>
          </rPr>
          <t>“</t>
        </r>
        <r>
          <rPr>
            <sz val="9"/>
            <rFont val="宋体"/>
            <charset val="134"/>
          </rPr>
          <t>债权投资减值准备</t>
        </r>
        <r>
          <rPr>
            <sz val="9"/>
            <rFont val="Tahoma"/>
            <charset val="134"/>
          </rPr>
          <t>”</t>
        </r>
        <r>
          <rPr>
            <sz val="9"/>
            <rFont val="宋体"/>
            <charset val="134"/>
          </rPr>
          <t>科目</t>
        </r>
        <r>
          <rPr>
            <sz val="9"/>
            <rFont val="Tahoma"/>
            <charset val="134"/>
          </rPr>
          <t xml:space="preserve"> </t>
        </r>
        <r>
          <rPr>
            <sz val="9"/>
            <rFont val="宋体"/>
            <charset val="134"/>
          </rPr>
          <t>中相关减值准备的期末余额后的金额分析填列。自资产负债表日</t>
        </r>
        <r>
          <rPr>
            <sz val="9"/>
            <rFont val="Tahoma"/>
            <charset val="134"/>
          </rPr>
          <t xml:space="preserve"> </t>
        </r>
        <r>
          <rPr>
            <sz val="9"/>
            <rFont val="宋体"/>
            <charset val="134"/>
          </rPr>
          <t>起一年内到期的长期债权投资的期末账面价值，在</t>
        </r>
        <r>
          <rPr>
            <sz val="9"/>
            <rFont val="Tahoma"/>
            <charset val="134"/>
          </rPr>
          <t>“</t>
        </r>
        <r>
          <rPr>
            <sz val="9"/>
            <rFont val="宋体"/>
            <charset val="134"/>
          </rPr>
          <t>一年内到期</t>
        </r>
        <r>
          <rPr>
            <sz val="9"/>
            <rFont val="Tahoma"/>
            <charset val="134"/>
          </rPr>
          <t xml:space="preserve"> </t>
        </r>
        <r>
          <rPr>
            <sz val="9"/>
            <rFont val="宋体"/>
            <charset val="134"/>
          </rPr>
          <t>的非流动资产</t>
        </r>
        <r>
          <rPr>
            <sz val="9"/>
            <rFont val="Tahoma"/>
            <charset val="134"/>
          </rPr>
          <t>”</t>
        </r>
        <r>
          <rPr>
            <sz val="9"/>
            <rFont val="宋体"/>
            <charset val="134"/>
          </rPr>
          <t>项目反映。企业购入的以摊余成本计量的一年内</t>
        </r>
        <r>
          <rPr>
            <sz val="9"/>
            <rFont val="Tahoma"/>
            <charset val="134"/>
          </rPr>
          <t xml:space="preserve"> </t>
        </r>
        <r>
          <rPr>
            <sz val="9"/>
            <rFont val="宋体"/>
            <charset val="134"/>
          </rPr>
          <t>到期的债权投资的期末账面价值，在</t>
        </r>
        <r>
          <rPr>
            <sz val="9"/>
            <rFont val="Tahoma"/>
            <charset val="134"/>
          </rPr>
          <t>“</t>
        </r>
        <r>
          <rPr>
            <sz val="9"/>
            <rFont val="宋体"/>
            <charset val="134"/>
          </rPr>
          <t>其他流动资产</t>
        </r>
        <r>
          <rPr>
            <sz val="9"/>
            <rFont val="Tahoma"/>
            <charset val="134"/>
          </rPr>
          <t>”</t>
        </r>
        <r>
          <rPr>
            <sz val="9"/>
            <rFont val="宋体"/>
            <charset val="134"/>
          </rPr>
          <t>项目反映。</t>
        </r>
      </text>
    </comment>
    <comment ref="A24" authorId="0">
      <text>
        <r>
          <rPr>
            <b/>
            <sz val="9"/>
            <rFont val="宋体"/>
            <charset val="134"/>
          </rPr>
          <t>吴新虎</t>
        </r>
        <r>
          <rPr>
            <b/>
            <sz val="9"/>
            <rFont val="Tahoma"/>
            <charset val="134"/>
          </rPr>
          <t>:</t>
        </r>
        <r>
          <rPr>
            <sz val="9"/>
            <rFont val="Tahoma"/>
            <charset val="134"/>
          </rPr>
          <t xml:space="preserve">
</t>
        </r>
        <r>
          <rPr>
            <sz val="9"/>
            <rFont val="宋体"/>
            <charset val="134"/>
          </rPr>
          <t>．</t>
        </r>
        <r>
          <rPr>
            <sz val="9"/>
            <rFont val="Tahoma"/>
            <charset val="134"/>
          </rPr>
          <t>“</t>
        </r>
        <r>
          <rPr>
            <sz val="9"/>
            <rFont val="宋体"/>
            <charset val="134"/>
          </rPr>
          <t>其他债权投资</t>
        </r>
        <r>
          <rPr>
            <sz val="9"/>
            <rFont val="Tahoma"/>
            <charset val="134"/>
          </rPr>
          <t>”</t>
        </r>
        <r>
          <rPr>
            <sz val="9"/>
            <rFont val="宋体"/>
            <charset val="134"/>
          </rPr>
          <t>项目，反映资产负债表日企业分类为以</t>
        </r>
        <r>
          <rPr>
            <sz val="9"/>
            <rFont val="Tahoma"/>
            <charset val="134"/>
          </rPr>
          <t xml:space="preserve"> </t>
        </r>
        <r>
          <rPr>
            <sz val="9"/>
            <rFont val="宋体"/>
            <charset val="134"/>
          </rPr>
          <t>公允价值计量且其变动计入其他综合收益的长期债权投资的期末账面价值。该项目应根据</t>
        </r>
        <r>
          <rPr>
            <sz val="9"/>
            <rFont val="Tahoma"/>
            <charset val="134"/>
          </rPr>
          <t>“</t>
        </r>
        <r>
          <rPr>
            <sz val="9"/>
            <rFont val="宋体"/>
            <charset val="134"/>
          </rPr>
          <t>其他债权投资</t>
        </r>
        <r>
          <rPr>
            <sz val="9"/>
            <rFont val="Tahoma"/>
            <charset val="134"/>
          </rPr>
          <t>”</t>
        </r>
        <r>
          <rPr>
            <sz val="9"/>
            <rFont val="宋体"/>
            <charset val="134"/>
          </rPr>
          <t>科目的相关明细科</t>
        </r>
      </text>
    </comment>
    <comment ref="A27" authorId="0">
      <text>
        <r>
          <rPr>
            <b/>
            <sz val="9"/>
            <rFont val="宋体"/>
            <charset val="134"/>
          </rPr>
          <t>吴新虎</t>
        </r>
        <r>
          <rPr>
            <b/>
            <sz val="9"/>
            <rFont val="Tahoma"/>
            <charset val="134"/>
          </rPr>
          <t>:</t>
        </r>
        <r>
          <rPr>
            <sz val="9"/>
            <rFont val="Tahoma"/>
            <charset val="134"/>
          </rPr>
          <t xml:space="preserve">
</t>
        </r>
        <r>
          <rPr>
            <sz val="9"/>
            <rFont val="宋体"/>
            <charset val="134"/>
          </rPr>
          <t>．</t>
        </r>
        <r>
          <rPr>
            <sz val="9"/>
            <rFont val="Tahoma"/>
            <charset val="134"/>
          </rPr>
          <t>“</t>
        </r>
        <r>
          <rPr>
            <sz val="9"/>
            <rFont val="宋体"/>
            <charset val="134"/>
          </rPr>
          <t>其他权益工具投资</t>
        </r>
        <r>
          <rPr>
            <sz val="9"/>
            <rFont val="Tahoma"/>
            <charset val="134"/>
          </rPr>
          <t>”</t>
        </r>
        <r>
          <rPr>
            <sz val="9"/>
            <rFont val="宋体"/>
            <charset val="134"/>
          </rPr>
          <t>项目，反映资产负债表日企业指定</t>
        </r>
        <r>
          <rPr>
            <sz val="9"/>
            <rFont val="Tahoma"/>
            <charset val="134"/>
          </rPr>
          <t xml:space="preserve"> </t>
        </r>
        <r>
          <rPr>
            <sz val="9"/>
            <rFont val="宋体"/>
            <charset val="134"/>
          </rPr>
          <t>为以公允价值计量且其变动计入其他综合收益的非交易性权益工具投资的期末账面价值。该项目应根据</t>
        </r>
        <r>
          <rPr>
            <sz val="9"/>
            <rFont val="Tahoma"/>
            <charset val="134"/>
          </rPr>
          <t>“</t>
        </r>
        <r>
          <rPr>
            <sz val="9"/>
            <rFont val="宋体"/>
            <charset val="134"/>
          </rPr>
          <t>其他权益工具投资</t>
        </r>
        <r>
          <rPr>
            <sz val="9"/>
            <rFont val="Tahoma"/>
            <charset val="134"/>
          </rPr>
          <t xml:space="preserve">” </t>
        </r>
        <r>
          <rPr>
            <sz val="9"/>
            <rFont val="宋体"/>
            <charset val="134"/>
          </rPr>
          <t>科目的期末余额填列。</t>
        </r>
      </text>
    </comment>
    <comment ref="D27" authorId="0">
      <text>
        <r>
          <rPr>
            <b/>
            <sz val="9"/>
            <rFont val="宋体"/>
            <charset val="134"/>
          </rPr>
          <t>吴新虎</t>
        </r>
        <r>
          <rPr>
            <b/>
            <sz val="9"/>
            <rFont val="Tahoma"/>
            <charset val="134"/>
          </rPr>
          <t>:</t>
        </r>
        <r>
          <rPr>
            <sz val="9"/>
            <rFont val="Tahoma"/>
            <charset val="134"/>
          </rPr>
          <t xml:space="preserve">
</t>
        </r>
        <r>
          <rPr>
            <sz val="9"/>
            <rFont val="宋体"/>
            <charset val="134"/>
          </rPr>
          <t>．</t>
        </r>
        <r>
          <rPr>
            <sz val="9"/>
            <rFont val="Tahoma"/>
            <charset val="134"/>
          </rPr>
          <t>“</t>
        </r>
        <r>
          <rPr>
            <sz val="9"/>
            <rFont val="宋体"/>
            <charset val="134"/>
          </rPr>
          <t>租赁负债</t>
        </r>
        <r>
          <rPr>
            <sz val="9"/>
            <rFont val="Tahoma"/>
            <charset val="134"/>
          </rPr>
          <t>”</t>
        </r>
        <r>
          <rPr>
            <sz val="9"/>
            <rFont val="宋体"/>
            <charset val="134"/>
          </rPr>
          <t>项目，反映资产负债表日承租人企业尚未支付的租赁付款额的期末账面价值。该项目应根据</t>
        </r>
        <r>
          <rPr>
            <sz val="9"/>
            <rFont val="Tahoma"/>
            <charset val="134"/>
          </rPr>
          <t>“</t>
        </r>
        <r>
          <rPr>
            <sz val="9"/>
            <rFont val="宋体"/>
            <charset val="134"/>
          </rPr>
          <t>租赁负债</t>
        </r>
        <r>
          <rPr>
            <sz val="9"/>
            <rFont val="Tahoma"/>
            <charset val="134"/>
          </rPr>
          <t xml:space="preserve">” </t>
        </r>
        <r>
          <rPr>
            <sz val="9"/>
            <rFont val="宋体"/>
            <charset val="134"/>
          </rPr>
          <t>科目的期末余额填列。自资产负债表日起一年内到期应予以清偿的租赁负债的期末账面价值，在</t>
        </r>
        <r>
          <rPr>
            <sz val="9"/>
            <rFont val="Tahoma"/>
            <charset val="134"/>
          </rPr>
          <t>“</t>
        </r>
        <r>
          <rPr>
            <sz val="9"/>
            <rFont val="宋体"/>
            <charset val="134"/>
          </rPr>
          <t>一年内到期的非流动负债</t>
        </r>
        <r>
          <rPr>
            <sz val="9"/>
            <rFont val="Tahoma"/>
            <charset val="134"/>
          </rPr>
          <t>”</t>
        </r>
        <r>
          <rPr>
            <sz val="9"/>
            <rFont val="宋体"/>
            <charset val="134"/>
          </rPr>
          <t>项</t>
        </r>
        <r>
          <rPr>
            <sz val="9"/>
            <rFont val="Tahoma"/>
            <charset val="134"/>
          </rPr>
          <t xml:space="preserve"> </t>
        </r>
        <r>
          <rPr>
            <sz val="9"/>
            <rFont val="宋体"/>
            <charset val="134"/>
          </rPr>
          <t>目反映。</t>
        </r>
      </text>
    </comment>
    <comment ref="A28" authorId="0">
      <text>
        <r>
          <rPr>
            <b/>
            <sz val="9"/>
            <rFont val="宋体"/>
            <charset val="134"/>
          </rPr>
          <t>吴新虎</t>
        </r>
        <r>
          <rPr>
            <b/>
            <sz val="9"/>
            <rFont val="Tahoma"/>
            <charset val="134"/>
          </rPr>
          <t>:</t>
        </r>
        <r>
          <rPr>
            <sz val="9"/>
            <rFont val="Tahoma"/>
            <charset val="134"/>
          </rPr>
          <t xml:space="preserve">
</t>
        </r>
        <r>
          <rPr>
            <sz val="9"/>
            <rFont val="宋体"/>
            <charset val="134"/>
          </rPr>
          <t>自资产负债表日起超过一年到期</t>
        </r>
        <r>
          <rPr>
            <sz val="9"/>
            <rFont val="Tahoma"/>
            <charset val="134"/>
          </rPr>
          <t xml:space="preserve"> </t>
        </r>
        <r>
          <rPr>
            <sz val="9"/>
            <rFont val="宋体"/>
            <charset val="134"/>
          </rPr>
          <t>且预期持有超过一年的以公允价值计量且其变动计入当期损益</t>
        </r>
        <r>
          <rPr>
            <sz val="9"/>
            <rFont val="Tahoma"/>
            <charset val="134"/>
          </rPr>
          <t xml:space="preserve"> </t>
        </r>
        <r>
          <rPr>
            <sz val="9"/>
            <rFont val="宋体"/>
            <charset val="134"/>
          </rPr>
          <t>的非流动金融资产的期末账面价值，在</t>
        </r>
        <r>
          <rPr>
            <sz val="9"/>
            <rFont val="Tahoma"/>
            <charset val="134"/>
          </rPr>
          <t>“</t>
        </r>
        <r>
          <rPr>
            <sz val="9"/>
            <rFont val="宋体"/>
            <charset val="134"/>
          </rPr>
          <t>其他非流动金融资产</t>
        </r>
        <r>
          <rPr>
            <sz val="9"/>
            <rFont val="Tahoma"/>
            <charset val="134"/>
          </rPr>
          <t xml:space="preserve">” </t>
        </r>
        <r>
          <rPr>
            <sz val="9"/>
            <rFont val="宋体"/>
            <charset val="134"/>
          </rPr>
          <t>项目反映。</t>
        </r>
      </text>
    </comment>
    <comment ref="A34" authorId="0">
      <text>
        <r>
          <rPr>
            <b/>
            <sz val="9"/>
            <rFont val="宋体"/>
            <charset val="134"/>
          </rPr>
          <t>吴新虎</t>
        </r>
        <r>
          <rPr>
            <b/>
            <sz val="9"/>
            <rFont val="Tahoma"/>
            <charset val="134"/>
          </rPr>
          <t>:</t>
        </r>
        <r>
          <rPr>
            <sz val="9"/>
            <rFont val="Tahoma"/>
            <charset val="134"/>
          </rPr>
          <t xml:space="preserve">
</t>
        </r>
        <r>
          <rPr>
            <sz val="9"/>
            <rFont val="宋体"/>
            <charset val="134"/>
          </rPr>
          <t>．</t>
        </r>
        <r>
          <rPr>
            <sz val="9"/>
            <rFont val="Tahoma"/>
            <charset val="134"/>
          </rPr>
          <t>“</t>
        </r>
        <r>
          <rPr>
            <sz val="9"/>
            <rFont val="宋体"/>
            <charset val="134"/>
          </rPr>
          <t>使用权资产</t>
        </r>
        <r>
          <rPr>
            <sz val="9"/>
            <rFont val="Tahoma"/>
            <charset val="134"/>
          </rPr>
          <t>”</t>
        </r>
        <r>
          <rPr>
            <sz val="9"/>
            <rFont val="宋体"/>
            <charset val="134"/>
          </rPr>
          <t>项目，反映资产负债表日承租人企业持有的使用权资产的期末账面价值。该项目应根据</t>
        </r>
        <r>
          <rPr>
            <sz val="9"/>
            <rFont val="Tahoma"/>
            <charset val="134"/>
          </rPr>
          <t>“</t>
        </r>
        <r>
          <rPr>
            <sz val="9"/>
            <rFont val="宋体"/>
            <charset val="134"/>
          </rPr>
          <t>使用权资产</t>
        </r>
        <r>
          <rPr>
            <sz val="9"/>
            <rFont val="Tahoma"/>
            <charset val="134"/>
          </rPr>
          <t>”</t>
        </r>
        <r>
          <rPr>
            <sz val="9"/>
            <rFont val="宋体"/>
            <charset val="134"/>
          </rPr>
          <t>科目的期末余额，减去</t>
        </r>
        <r>
          <rPr>
            <sz val="9"/>
            <rFont val="Tahoma"/>
            <charset val="134"/>
          </rPr>
          <t>“</t>
        </r>
        <r>
          <rPr>
            <sz val="9"/>
            <rFont val="宋体"/>
            <charset val="134"/>
          </rPr>
          <t>使用权资产累计折旧</t>
        </r>
        <r>
          <rPr>
            <sz val="9"/>
            <rFont val="Tahoma"/>
            <charset val="134"/>
          </rPr>
          <t>”</t>
        </r>
        <r>
          <rPr>
            <sz val="9"/>
            <rFont val="宋体"/>
            <charset val="134"/>
          </rPr>
          <t>和</t>
        </r>
        <r>
          <rPr>
            <sz val="9"/>
            <rFont val="Tahoma"/>
            <charset val="134"/>
          </rPr>
          <t>“</t>
        </r>
        <r>
          <rPr>
            <sz val="9"/>
            <rFont val="宋体"/>
            <charset val="134"/>
          </rPr>
          <t>使用权资产减值准备</t>
        </r>
        <r>
          <rPr>
            <sz val="9"/>
            <rFont val="Tahoma"/>
            <charset val="134"/>
          </rPr>
          <t>”</t>
        </r>
        <r>
          <rPr>
            <sz val="9"/>
            <rFont val="宋体"/>
            <charset val="134"/>
          </rPr>
          <t xml:space="preserve">科目的期末余额后的金额填列。
</t>
        </r>
      </text>
    </comment>
  </commentList>
</comments>
</file>

<file path=xl/comments10.xml><?xml version="1.0" encoding="utf-8"?>
<comments xmlns="http://schemas.openxmlformats.org/spreadsheetml/2006/main">
  <authors>
    <author>ooo</author>
  </authors>
  <commentList>
    <comment ref="E5" authorId="0">
      <text>
        <r>
          <rPr>
            <sz val="9"/>
            <rFont val="宋体"/>
            <charset val="134"/>
          </rPr>
          <t>ooo:
填列最后一笔借方发生额的日期，</t>
        </r>
      </text>
    </comment>
  </commentList>
</comments>
</file>

<file path=xl/comments11.xml><?xml version="1.0" encoding="utf-8"?>
<comments xmlns="http://schemas.openxmlformats.org/spreadsheetml/2006/main">
  <authors>
    <author>chenjie</author>
  </authors>
  <commentList>
    <comment ref="M7" authorId="0">
      <text>
        <r>
          <rPr>
            <sz val="9"/>
            <rFont val="宋体"/>
            <charset val="134"/>
          </rPr>
          <t>chenjie:
(1)注1；(2)负数余额产生的原因。</t>
        </r>
      </text>
    </comment>
  </commentList>
</comments>
</file>

<file path=xl/comments12.xml><?xml version="1.0" encoding="utf-8"?>
<comments xmlns="http://schemas.openxmlformats.org/spreadsheetml/2006/main">
  <authors>
    <author>chenjie</author>
  </authors>
  <commentList>
    <comment ref="M7" authorId="0">
      <text>
        <r>
          <rPr>
            <sz val="9"/>
            <rFont val="宋体"/>
            <charset val="134"/>
          </rPr>
          <t>chenjie:
(1)注1；(2)负数余额产生的原因。</t>
        </r>
      </text>
    </comment>
  </commentList>
</comments>
</file>

<file path=xl/comments13.xml><?xml version="1.0" encoding="utf-8"?>
<comments xmlns="http://schemas.openxmlformats.org/spreadsheetml/2006/main">
  <authors>
    <author>ooo</author>
  </authors>
  <commentList>
    <comment ref="D5" authorId="0">
      <text>
        <r>
          <rPr>
            <sz val="9"/>
            <rFont val="宋体"/>
            <charset val="134"/>
          </rPr>
          <t>ooo:
填列最后一笔借方发生额的日期，</t>
        </r>
      </text>
    </comment>
  </commentList>
</comments>
</file>

<file path=xl/comments14.xml><?xml version="1.0" encoding="utf-8"?>
<comments xmlns="http://schemas.openxmlformats.org/spreadsheetml/2006/main">
  <authors>
    <author>chenjie</author>
  </authors>
  <commentList>
    <comment ref="B6" authorId="0">
      <text>
        <r>
          <rPr>
            <sz val="9"/>
            <rFont val="宋体"/>
            <charset val="134"/>
          </rPr>
          <t>chenjie:
填入债券名称如：“3年期国库券”、“5年期电力基金债券”等</t>
        </r>
      </text>
    </comment>
    <comment ref="C6" authorId="0">
      <text>
        <r>
          <rPr>
            <sz val="9"/>
            <rFont val="宋体"/>
            <charset val="134"/>
          </rPr>
          <t>chenjie:
购买日</t>
        </r>
      </text>
    </comment>
    <comment ref="I6" authorId="0">
      <text>
        <r>
          <rPr>
            <sz val="9"/>
            <rFont val="宋体"/>
            <charset val="134"/>
          </rPr>
          <t>chenjie:
设定抵押的债券应标明</t>
        </r>
      </text>
    </comment>
  </commentList>
</comments>
</file>

<file path=xl/comments15.xml><?xml version="1.0" encoding="utf-8"?>
<comments xmlns="http://schemas.openxmlformats.org/spreadsheetml/2006/main">
  <authors>
    <author>chenjie</author>
  </authors>
  <commentList>
    <comment ref="J6" authorId="0">
      <text>
        <r>
          <rPr>
            <sz val="9"/>
            <rFont val="宋体"/>
            <charset val="134"/>
          </rPr>
          <t>chenjie:
因特殊原因转入的资产，应在备注栏简要说明原因，有可能发生损失的项目，应提供相关文件资料</t>
        </r>
      </text>
    </comment>
  </commentList>
</comments>
</file>

<file path=xl/comments16.xml><?xml version="1.0" encoding="utf-8"?>
<comments xmlns="http://schemas.openxmlformats.org/spreadsheetml/2006/main">
  <authors>
    <author>chenjie</author>
  </authors>
  <commentList>
    <comment ref="B6" authorId="0">
      <text>
        <r>
          <rPr>
            <sz val="9"/>
            <rFont val="宋体"/>
            <charset val="134"/>
          </rPr>
          <t>chenjie:
债务单位名称应填列全称，不应以地名或不明确的简称或业务内容代替</t>
        </r>
      </text>
    </comment>
    <comment ref="C6" authorId="0">
      <text>
        <r>
          <rPr>
            <sz val="9"/>
            <rFont val="宋体"/>
            <charset val="134"/>
          </rPr>
          <t>chenjie:
如：“租赁XXXXXX”等</t>
        </r>
      </text>
    </comment>
    <comment ref="D6" authorId="0">
      <text>
        <r>
          <rPr>
            <sz val="9"/>
            <rFont val="宋体"/>
            <charset val="134"/>
          </rPr>
          <t>chenjie:
填列最后一笔借方发生额的日期；
日期填写形式(半角状态下)如：2002-6又如2001-11</t>
        </r>
      </text>
    </comment>
    <comment ref="J6" authorId="0">
      <text>
        <r>
          <rPr>
            <sz val="9"/>
            <rFont val="宋体"/>
            <charset val="134"/>
          </rPr>
          <t>chenjie:
1）欠款单位为关联方、总公司内部或本公司内部单位的，应在备注栏注明“关联方”、“总公司内部”“内部单位”；2） 涉诉款项应在备注中标明；3）评估基准日后已收回款项的，应注明日期如“2002年7月4日收回”；4）其他填表单位认为应说明的事项</t>
        </r>
      </text>
    </comment>
  </commentList>
</comments>
</file>

<file path=xl/comments17.xml><?xml version="1.0" encoding="utf-8"?>
<comments xmlns="http://schemas.openxmlformats.org/spreadsheetml/2006/main">
  <authors>
    <author>chenjie</author>
  </authors>
  <commentList>
    <comment ref="B6" authorId="0">
      <text>
        <r>
          <rPr>
            <sz val="9"/>
            <rFont val="宋体"/>
            <charset val="134"/>
          </rPr>
          <t>chenjie:
填列全称</t>
        </r>
      </text>
    </comment>
    <comment ref="C6" authorId="0">
      <text>
        <r>
          <rPr>
            <sz val="9"/>
            <rFont val="宋体"/>
            <charset val="134"/>
          </rPr>
          <t>chenjie:
指国家股、法人股、流通股等</t>
        </r>
      </text>
    </comment>
    <comment ref="D6" authorId="0">
      <text>
        <r>
          <rPr>
            <sz val="9"/>
            <rFont val="宋体"/>
            <charset val="134"/>
          </rPr>
          <t>chenjie:
指购买日或以其他方式（如非货币性交易换入、以债权换入等）取得股权的协议转让日</t>
        </r>
      </text>
    </comment>
    <comment ref="E6" authorId="0">
      <text>
        <r>
          <rPr>
            <sz val="9"/>
            <rFont val="宋体"/>
            <charset val="134"/>
          </rPr>
          <t>chenjie:
与股权证一致</t>
        </r>
      </text>
    </comment>
    <comment ref="F6" authorId="0">
      <text>
        <r>
          <rPr>
            <sz val="9"/>
            <rFont val="宋体"/>
            <charset val="134"/>
          </rPr>
          <t>chenjie:
与股权证一致</t>
        </r>
      </text>
    </comment>
    <comment ref="G6" authorId="0">
      <text>
        <r>
          <rPr>
            <sz val="9"/>
            <rFont val="宋体"/>
            <charset val="134"/>
          </rPr>
          <t>chenjie:
指基准日收盘价</t>
        </r>
      </text>
    </comment>
  </commentList>
</comments>
</file>

<file path=xl/comments18.xml><?xml version="1.0" encoding="utf-8"?>
<comments xmlns="http://schemas.openxmlformats.org/spreadsheetml/2006/main">
  <authors>
    <author>chenjie</author>
  </authors>
  <commentList>
    <comment ref="B6" authorId="0">
      <text>
        <r>
          <rPr>
            <sz val="9"/>
            <rFont val="宋体"/>
            <charset val="134"/>
          </rPr>
          <t>chenjie:
填列全称</t>
        </r>
      </text>
    </comment>
    <comment ref="C6" authorId="0">
      <text>
        <r>
          <rPr>
            <sz val="9"/>
            <rFont val="宋体"/>
            <charset val="134"/>
          </rPr>
          <t>如：XXXXX基金</t>
        </r>
      </text>
    </comment>
    <comment ref="D6" authorId="0">
      <text>
        <r>
          <rPr>
            <sz val="9"/>
            <rFont val="宋体"/>
            <charset val="134"/>
          </rPr>
          <t>chenjie:
指购买日或以其他方式（如非货币性交易换入、以债权换入等）取得股权的协议转让日</t>
        </r>
      </text>
    </comment>
    <comment ref="E6" authorId="0">
      <text>
        <r>
          <rPr>
            <sz val="9"/>
            <rFont val="宋体"/>
            <charset val="134"/>
          </rPr>
          <t>chenjie:
与股权证一致</t>
        </r>
      </text>
    </comment>
    <comment ref="F6" authorId="0">
      <text>
        <r>
          <rPr>
            <sz val="9"/>
            <rFont val="宋体"/>
            <charset val="134"/>
          </rPr>
          <t>chenjie:
指基准日收盘价</t>
        </r>
      </text>
    </comment>
  </commentList>
</comments>
</file>

<file path=xl/comments19.xml><?xml version="1.0" encoding="utf-8"?>
<comments xmlns="http://schemas.openxmlformats.org/spreadsheetml/2006/main">
  <authors>
    <author>chenjie</author>
  </authors>
  <commentList>
    <comment ref="B8" authorId="0">
      <text>
        <r>
          <rPr>
            <sz val="9"/>
            <rFont val="宋体"/>
            <charset val="134"/>
          </rPr>
          <t>chenjie:
填写房产证编号,无证不填</t>
        </r>
      </text>
    </comment>
    <comment ref="E8" authorId="0">
      <text>
        <r>
          <rPr>
            <sz val="9"/>
            <rFont val="宋体"/>
            <charset val="134"/>
          </rPr>
          <t>chenjie:
如：“砖混、钢混、框架、砖木、简易”等，各类型结构的定义参见填表说明。</t>
        </r>
      </text>
    </comment>
    <comment ref="F8" authorId="0">
      <text>
        <r>
          <rPr>
            <sz val="9"/>
            <rFont val="宋体"/>
            <charset val="134"/>
          </rPr>
          <t>chenjie:
指竣工日期</t>
        </r>
      </text>
    </comment>
    <comment ref="G8" authorId="0">
      <text>
        <r>
          <rPr>
            <sz val="9"/>
            <rFont val="宋体"/>
            <charset val="134"/>
          </rPr>
          <t>chenjie:
m2或m3</t>
        </r>
      </text>
    </comment>
    <comment ref="H8" authorId="0">
      <text>
        <r>
          <rPr>
            <sz val="9"/>
            <rFont val="宋体"/>
            <charset val="134"/>
          </rPr>
          <t>chenjie:
(1)一般应填写房产证所填写的建筑面积值，如无房屋证，应填写工程概预算书上的面积值，否则就需要重新丈量；(2)对因改扩建已改变了原有建筑面积的，应以基准日实际建筑面积填报，但必须在备注中加以说明。注意：在增加面积的同时，应增加帐面原值及净值，如果增加面积的相应价值未入帐，应同时在备注中注明未入帐部分的建筑面积。</t>
        </r>
      </text>
    </comment>
    <comment ref="R8" authorId="0">
      <text>
        <r>
          <rPr>
            <sz val="9"/>
            <rFont val="宋体"/>
            <charset val="134"/>
          </rPr>
          <t>chenjie:
备注中须说明的事项：(1)对因改扩建已改变了原有建筑面积的；(2)在增加面积的同时，其相应价值未入帐的，注明未入帐部分的建筑面积。(3)盘盈资产及非正常状态下的房屋，如：“危房、已拆除、待报废”等(4)负数余额；(5)房屋管理部门确定为“违章建筑”的。</t>
        </r>
      </text>
    </comment>
  </commentList>
</comments>
</file>

<file path=xl/comments2.xml><?xml version="1.0" encoding="utf-8"?>
<comments xmlns="http://schemas.openxmlformats.org/spreadsheetml/2006/main">
  <authors>
    <author>chenjie</author>
  </authors>
  <commentList>
    <comment ref="B6" authorId="0">
      <text>
        <r>
          <rPr>
            <sz val="9"/>
            <rFont val="宋体"/>
            <charset val="134"/>
          </rPr>
          <t>chenjie:
填列全称</t>
        </r>
      </text>
    </comment>
    <comment ref="C6" authorId="0">
      <text>
        <r>
          <rPr>
            <sz val="9"/>
            <rFont val="宋体"/>
            <charset val="134"/>
          </rPr>
          <t>chenjie:
如：国库券、电力债券
    ＊＊公司债券</t>
        </r>
      </text>
    </comment>
  </commentList>
</comments>
</file>

<file path=xl/comments20.xml><?xml version="1.0" encoding="utf-8"?>
<comments xmlns="http://schemas.openxmlformats.org/spreadsheetml/2006/main">
  <authors>
    <author>chenjie</author>
  </authors>
  <commentList>
    <comment ref="B8" authorId="0">
      <text>
        <r>
          <rPr>
            <sz val="9"/>
            <rFont val="宋体"/>
            <charset val="134"/>
          </rPr>
          <t>chenjie:
填写房产证编号,无证不填</t>
        </r>
      </text>
    </comment>
    <comment ref="E8" authorId="0">
      <text>
        <r>
          <rPr>
            <sz val="9"/>
            <rFont val="宋体"/>
            <charset val="134"/>
          </rPr>
          <t>chenjie:
如：“砖混、钢混、框架、砖木、简易”等，各类型结构的定义参见填表说明。</t>
        </r>
      </text>
    </comment>
    <comment ref="F8" authorId="0">
      <text>
        <r>
          <rPr>
            <sz val="9"/>
            <rFont val="宋体"/>
            <charset val="134"/>
          </rPr>
          <t>chenjie:
指竣工日期</t>
        </r>
      </text>
    </comment>
    <comment ref="G8" authorId="0">
      <text>
        <r>
          <rPr>
            <sz val="9"/>
            <rFont val="宋体"/>
            <charset val="134"/>
          </rPr>
          <t>chenjie:
m2或m3</t>
        </r>
      </text>
    </comment>
    <comment ref="H8" authorId="0">
      <text>
        <r>
          <rPr>
            <sz val="9"/>
            <rFont val="宋体"/>
            <charset val="134"/>
          </rPr>
          <t>chenjie:
(1)一般应填写房产证所填写的建筑面积值，如无房屋证，应填写工程概预算书上的面积值，否则就需要重新丈量；(2)对因改扩建已改变了原有建筑面积的，应以基准日实际建筑面积填报，但必须在备注中加以说明。注意：在增加面积的同时，应增加帐面原值及净值，如果增加面积的相应价值未入帐，应同时在备注中注明未入帐部分的建筑面积。</t>
        </r>
      </text>
    </comment>
    <comment ref="O8" authorId="0">
      <text>
        <r>
          <rPr>
            <sz val="9"/>
            <rFont val="宋体"/>
            <charset val="134"/>
          </rPr>
          <t>chenjie:
备注中须说明的事项：(1)对因改扩建已改变了原有建筑面积的；(2)在增加面积的同时，其相应价值未入帐的，注明未入帐部分的建筑面积。(3)盘盈资产及非正常状态下的房屋，如：“危房、已拆除、待报废”等(4)负数余额；(5)房屋管理部门确定为“违章建筑”的。</t>
        </r>
      </text>
    </comment>
  </commentList>
</comments>
</file>

<file path=xl/comments21.xml><?xml version="1.0" encoding="utf-8"?>
<comments xmlns="http://schemas.openxmlformats.org/spreadsheetml/2006/main">
  <authors>
    <author>chenjie</author>
  </authors>
  <commentList>
    <comment ref="B7" authorId="0">
      <text>
        <r>
          <rPr>
            <sz val="9"/>
            <rFont val="宋体"/>
            <charset val="134"/>
          </rPr>
          <t>chenjie:
土地使用权证书的编号</t>
        </r>
      </text>
    </comment>
    <comment ref="E7" authorId="0">
      <text>
        <r>
          <rPr>
            <sz val="9"/>
            <rFont val="宋体"/>
            <charset val="134"/>
          </rPr>
          <t>chenjie:
所填内容应与土地证记录相符</t>
        </r>
      </text>
    </comment>
    <comment ref="F7" authorId="0">
      <text>
        <r>
          <rPr>
            <sz val="9"/>
            <rFont val="宋体"/>
            <charset val="134"/>
          </rPr>
          <t>chenjie:
所填内容应与土地证记录相符</t>
        </r>
      </text>
    </comment>
    <comment ref="G7" authorId="0">
      <text>
        <r>
          <rPr>
            <sz val="9"/>
            <rFont val="宋体"/>
            <charset val="134"/>
          </rPr>
          <t>chenjie:
所填内容应与土地证记录相符</t>
        </r>
      </text>
    </comment>
    <comment ref="I7" authorId="0">
      <text>
        <r>
          <rPr>
            <sz val="9"/>
            <rFont val="宋体"/>
            <charset val="134"/>
          </rPr>
          <t>chenjie:
所填内容应与土地证记录相符</t>
        </r>
      </text>
    </comment>
  </commentList>
</comments>
</file>

<file path=xl/comments22.xml><?xml version="1.0" encoding="utf-8"?>
<comments xmlns="http://schemas.openxmlformats.org/spreadsheetml/2006/main">
  <authors>
    <author>chenjie</author>
  </authors>
  <commentList>
    <comment ref="B7" authorId="0">
      <text>
        <r>
          <rPr>
            <sz val="9"/>
            <rFont val="宋体"/>
            <charset val="134"/>
          </rPr>
          <t>chenjie:
土地使用权证书的编号</t>
        </r>
      </text>
    </comment>
    <comment ref="E7" authorId="0">
      <text>
        <r>
          <rPr>
            <sz val="9"/>
            <rFont val="宋体"/>
            <charset val="134"/>
          </rPr>
          <t>chenjie:
所填内容应与土地证记录相符</t>
        </r>
      </text>
    </comment>
    <comment ref="F7" authorId="0">
      <text>
        <r>
          <rPr>
            <sz val="9"/>
            <rFont val="宋体"/>
            <charset val="134"/>
          </rPr>
          <t>chenjie:
所填内容应与土地证记录相符</t>
        </r>
      </text>
    </comment>
    <comment ref="G7" authorId="0">
      <text>
        <r>
          <rPr>
            <sz val="9"/>
            <rFont val="宋体"/>
            <charset val="134"/>
          </rPr>
          <t>chenjie:
所填内容应与土地证记录相符</t>
        </r>
      </text>
    </comment>
    <comment ref="I7" authorId="0">
      <text>
        <r>
          <rPr>
            <sz val="9"/>
            <rFont val="宋体"/>
            <charset val="134"/>
          </rPr>
          <t>chenjie:
所填内容应与土地证记录相符</t>
        </r>
      </text>
    </comment>
  </commentList>
</comments>
</file>

<file path=xl/comments23.xml><?xml version="1.0" encoding="utf-8"?>
<comments xmlns="http://schemas.openxmlformats.org/spreadsheetml/2006/main">
  <authors>
    <author>sucheng</author>
    <author>chenjie</author>
  </authors>
  <commentList>
    <comment ref="B7" authorId="0">
      <text>
        <r>
          <rPr>
            <sz val="9"/>
            <rFont val="宋体"/>
            <charset val="134"/>
          </rPr>
          <t>sucheng:
企业资产管理所使用的编号</t>
        </r>
      </text>
    </comment>
    <comment ref="D7" authorId="1">
      <text>
        <r>
          <rPr>
            <sz val="9"/>
            <rFont val="宋体"/>
            <charset val="134"/>
          </rPr>
          <t>chenjie:
按设备铭牌填写</t>
        </r>
      </text>
    </comment>
    <comment ref="E7" authorId="1">
      <text>
        <r>
          <rPr>
            <sz val="9"/>
            <rFont val="宋体"/>
            <charset val="134"/>
          </rPr>
          <t>chenjie:
按设备铭牌填写，不得以地名或经销商名称替代</t>
        </r>
      </text>
    </comment>
    <comment ref="F7" authorId="1">
      <text>
        <r>
          <rPr>
            <sz val="9"/>
            <rFont val="宋体"/>
            <charset val="134"/>
          </rPr>
          <t>chenjie:
台、件、套、个等</t>
        </r>
      </text>
    </comment>
    <comment ref="I7" authorId="1">
      <text>
        <r>
          <rPr>
            <sz val="9"/>
            <rFont val="宋体"/>
            <charset val="134"/>
          </rPr>
          <t>chenjie:
指购买设备日期，如为二手设备须填写原始购置日。日期填写形式(半角状态下)如：2002.6又如2001.11</t>
        </r>
      </text>
    </comment>
    <comment ref="J7" authorId="1">
      <text>
        <r>
          <rPr>
            <sz val="9"/>
            <rFont val="宋体"/>
            <charset val="134"/>
          </rPr>
          <t>chenjie:
指购买设备日期，如为二手设备须填写原始购置日。日期填写形式(半角状态下)如：2002.6又如2001.11</t>
        </r>
      </text>
    </comment>
    <comment ref="T7" authorId="1">
      <text>
        <r>
          <rPr>
            <sz val="9"/>
            <rFont val="宋体"/>
            <charset val="134"/>
          </rPr>
          <t>chenjie: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 ref="C114" authorId="1">
      <text>
        <r>
          <rPr>
            <sz val="9"/>
            <rFont val="宋体"/>
            <charset val="134"/>
          </rPr>
          <t>chenjie:
设备按单台（套）填列</t>
        </r>
      </text>
    </comment>
    <comment ref="D114" authorId="1">
      <text>
        <r>
          <rPr>
            <sz val="9"/>
            <rFont val="宋体"/>
            <charset val="134"/>
          </rPr>
          <t>chenjie:
按设备铭牌填写</t>
        </r>
      </text>
    </comment>
    <comment ref="E114" authorId="1">
      <text>
        <r>
          <rPr>
            <sz val="9"/>
            <rFont val="宋体"/>
            <charset val="134"/>
          </rPr>
          <t>chenjie:
按设备铭牌填写，不得以地名或经销商名称替代</t>
        </r>
      </text>
    </comment>
    <comment ref="F114" authorId="1">
      <text>
        <r>
          <rPr>
            <sz val="9"/>
            <rFont val="宋体"/>
            <charset val="134"/>
          </rPr>
          <t>chenjie:
台、件、套、个等</t>
        </r>
      </text>
    </comment>
    <comment ref="I114" authorId="1">
      <text>
        <r>
          <rPr>
            <sz val="9"/>
            <rFont val="宋体"/>
            <charset val="134"/>
          </rPr>
          <t>chenjie:
指购买设备日期，如为二手设备须填写原始购置日。日期填写形式(半角状态下)如：2002.6又如2001.11</t>
        </r>
      </text>
    </comment>
    <comment ref="J114" authorId="1">
      <text>
        <r>
          <rPr>
            <sz val="9"/>
            <rFont val="宋体"/>
            <charset val="134"/>
          </rPr>
          <t>chenjie:
设备投入使用的日期</t>
        </r>
      </text>
    </comment>
  </commentList>
</comments>
</file>

<file path=xl/comments24.xml><?xml version="1.0" encoding="utf-8"?>
<comments xmlns="http://schemas.openxmlformats.org/spreadsheetml/2006/main">
  <authors>
    <author>chenjie</author>
  </authors>
  <commentList>
    <comment ref="B7" authorId="0">
      <text>
        <r>
          <rPr>
            <sz val="9"/>
            <rFont val="宋体"/>
            <charset val="134"/>
          </rPr>
          <t>chenjie:
指当地交管部门颁发的车辆牌照号</t>
        </r>
      </text>
    </comment>
    <comment ref="C7" authorId="0">
      <text>
        <r>
          <rPr>
            <sz val="9"/>
            <rFont val="宋体"/>
            <charset val="134"/>
          </rPr>
          <t>chenjie:
按车辆行驶证表述的名称和型号填写</t>
        </r>
      </text>
    </comment>
    <comment ref="D7" authorId="0">
      <text>
        <r>
          <rPr>
            <sz val="9"/>
            <rFont val="宋体"/>
            <charset val="134"/>
          </rPr>
          <t>chenjie:
按车辆铭牌填写，不得以地名或经销商名称替代</t>
        </r>
      </text>
    </comment>
    <comment ref="E7" authorId="0">
      <text>
        <r>
          <rPr>
            <sz val="9"/>
            <rFont val="宋体"/>
            <charset val="134"/>
          </rPr>
          <t>chenjie:
辆</t>
        </r>
      </text>
    </comment>
    <comment ref="H7" authorId="0">
      <text>
        <r>
          <rPr>
            <sz val="9"/>
            <rFont val="宋体"/>
            <charset val="134"/>
          </rPr>
          <t>chenjie:
指购买日期，如为二手车须填写原始购置日。日期填写形式(半角状态下)如：2002.6又如2001.11</t>
        </r>
      </text>
    </comment>
    <comment ref="I7" authorId="0">
      <text>
        <r>
          <rPr>
            <sz val="9"/>
            <rFont val="宋体"/>
            <charset val="134"/>
          </rPr>
          <t>chenjie:
指购买日期，如为二手车须填写原始购置日。日期填写形式(半角状态下)如：2002.6又如2001.11</t>
        </r>
      </text>
    </comment>
    <comment ref="J7" authorId="0">
      <text>
        <r>
          <rPr>
            <sz val="9"/>
            <rFont val="宋体"/>
            <charset val="134"/>
          </rPr>
          <t>chenjie:
按里程表显示数填列，若里程表已损坏或不准确，则无需填写</t>
        </r>
      </text>
    </comment>
    <comment ref="T7" authorId="0">
      <text>
        <r>
          <rPr>
            <sz val="9"/>
            <rFont val="宋体"/>
            <charset val="134"/>
          </rPr>
          <t>chenjie:
(1)对待报废、盘亏、帐外等运输车辆应在备注栏标明；(2)因折旧提超等原因造成负数余额的项目，应简述原因（3）其他</t>
        </r>
      </text>
    </comment>
    <comment ref="E8" authorId="0">
      <text>
        <r>
          <rPr>
            <sz val="9"/>
            <rFont val="宋体"/>
            <charset val="134"/>
          </rPr>
          <t>chenjie:
辆</t>
        </r>
      </text>
    </comment>
    <comment ref="H8" authorId="0">
      <text>
        <r>
          <rPr>
            <sz val="9"/>
            <rFont val="宋体"/>
            <charset val="134"/>
          </rPr>
          <t>chenjie:
指购买日期，如为二手车须填写原始购置日。日期填写形式(半角状态下)如：2002.6又如2001.11</t>
        </r>
      </text>
    </comment>
    <comment ref="I8" authorId="0">
      <text>
        <r>
          <rPr>
            <sz val="9"/>
            <rFont val="宋体"/>
            <charset val="134"/>
          </rPr>
          <t>chenjie:
指购买日期，如为二手车须填写原始购置日。日期填写形式(半角状态下)如：2002.6又如2001.11</t>
        </r>
      </text>
    </comment>
  </commentList>
</comments>
</file>

<file path=xl/comments25.xml><?xml version="1.0" encoding="utf-8"?>
<comments xmlns="http://schemas.openxmlformats.org/spreadsheetml/2006/main">
  <authors>
    <author>chenjie</author>
  </authors>
  <commentList>
    <comment ref="E7" authorId="0">
      <text>
        <r>
          <rPr>
            <sz val="9"/>
            <rFont val="宋体"/>
            <charset val="134"/>
          </rPr>
          <t>chenjie:
按设备铭牌填写，不得以地名或经销商名称替代</t>
        </r>
      </text>
    </comment>
    <comment ref="R7" authorId="0">
      <text>
        <r>
          <rPr>
            <sz val="9"/>
            <rFont val="宋体"/>
            <charset val="134"/>
          </rPr>
          <t>chenjie:
(1)对停用、不需用、待报废、淘汰、盘亏、盘盈等电子设备应在备注栏标明(2)因折旧提超等原因造成负数余额的项目，应简述原因(3)其他</t>
        </r>
      </text>
    </comment>
  </commentList>
</comments>
</file>

<file path=xl/comments26.xml><?xml version="1.0" encoding="utf-8"?>
<comments xmlns="http://schemas.openxmlformats.org/spreadsheetml/2006/main">
  <authors>
    <author>chenjie</author>
  </authors>
  <commentList>
    <comment ref="B7" authorId="0">
      <text>
        <r>
          <rPr>
            <sz val="9"/>
            <rFont val="宋体"/>
            <charset val="134"/>
          </rPr>
          <t>chenjie:
土地使用权证书的编号</t>
        </r>
      </text>
    </comment>
    <comment ref="D7" authorId="0">
      <text>
        <r>
          <rPr>
            <sz val="9"/>
            <rFont val="宋体"/>
            <charset val="134"/>
          </rPr>
          <t>chenjie:
所填内容应与土地证记录相符</t>
        </r>
      </text>
    </comment>
    <comment ref="E7" authorId="0">
      <text>
        <r>
          <rPr>
            <sz val="9"/>
            <rFont val="宋体"/>
            <charset val="134"/>
          </rPr>
          <t>chenjie:
所填内容应与土地证记录相符</t>
        </r>
      </text>
    </comment>
    <comment ref="F7" authorId="0">
      <text>
        <r>
          <rPr>
            <sz val="9"/>
            <rFont val="宋体"/>
            <charset val="134"/>
          </rPr>
          <t>chenjie:
所填内容应与土地证记录相符</t>
        </r>
      </text>
    </comment>
    <comment ref="H7" authorId="0">
      <text>
        <r>
          <rPr>
            <sz val="9"/>
            <rFont val="宋体"/>
            <charset val="134"/>
          </rPr>
          <t>chenjie:
所填内容应与土地证记录相符</t>
        </r>
      </text>
    </comment>
  </commentList>
</comments>
</file>

<file path=xl/comments27.xml><?xml version="1.0" encoding="utf-8"?>
<comments xmlns="http://schemas.openxmlformats.org/spreadsheetml/2006/main">
  <authors>
    <author>chenjie</author>
  </authors>
  <commentList>
    <comment ref="B6" authorId="0">
      <text>
        <r>
          <rPr>
            <sz val="9"/>
            <rFont val="宋体"/>
            <charset val="134"/>
          </rPr>
          <t>chenjie:
填列转入固定资产实物名称及规格型号，如“报废油罐汽车HQG5吨1辆”、“出售CA6140.2M普通车床1台”等</t>
        </r>
      </text>
    </comment>
    <comment ref="C6" authorId="0">
      <text>
        <r>
          <rPr>
            <sz val="9"/>
            <rFont val="宋体"/>
            <charset val="134"/>
          </rPr>
          <t>chenjie:
发生日期为转入时间</t>
        </r>
      </text>
    </comment>
    <comment ref="H6" authorId="0">
      <text>
        <r>
          <rPr>
            <sz val="9"/>
            <rFont val="宋体"/>
            <charset val="134"/>
          </rPr>
          <t>chenjie:
简要注明基准日资产清理状况（如“已清理完毕”、“清理净损失”、“清理收入”等</t>
        </r>
      </text>
    </comment>
  </commentList>
</comments>
</file>

<file path=xl/comments28.xml><?xml version="1.0" encoding="utf-8"?>
<comments xmlns="http://schemas.openxmlformats.org/spreadsheetml/2006/main">
  <authors>
    <author>chenjie</author>
  </authors>
  <commentList>
    <comment ref="G6" authorId="0">
      <text>
        <r>
          <rPr>
            <sz val="9"/>
            <rFont val="宋体"/>
            <charset val="134"/>
          </rPr>
          <t>chenjie:
形象进度可以按工程施工进度的四个阶段考虑。（做完前期工程为一个阶段；动工已有一定时间为第二阶段；完成主体工程为第三阶段；由此到竣工为第四阶段。）</t>
        </r>
      </text>
    </comment>
    <comment ref="H6" authorId="0">
      <text>
        <r>
          <rPr>
            <sz val="9"/>
            <rFont val="宋体"/>
            <charset val="134"/>
          </rPr>
          <t>chenjie:
指财务实际付款与合同总价款之比</t>
        </r>
      </text>
    </comment>
    <comment ref="M6" authorId="0">
      <text>
        <r>
          <rPr>
            <sz val="9"/>
            <rFont val="宋体"/>
            <charset val="134"/>
          </rPr>
          <t>chenjie:
处于非正常状态的在建工程项目应在备注栏标注在建工程的施工状况，如：“停建1年、季节性停建”等</t>
        </r>
      </text>
    </comment>
  </commentList>
</comments>
</file>

<file path=xl/comments29.xml><?xml version="1.0" encoding="utf-8"?>
<comments xmlns="http://schemas.openxmlformats.org/spreadsheetml/2006/main">
  <authors>
    <author>chenjie</author>
  </authors>
  <commentList>
    <comment ref="B7" authorId="0">
      <text>
        <r>
          <rPr>
            <sz val="9"/>
            <rFont val="宋体"/>
            <charset val="134"/>
          </rPr>
          <t>chenjie:
请按照工程项目整理填列本表，不应按照财务入账时间顺序填列。</t>
        </r>
      </text>
    </comment>
    <comment ref="R7" authorId="0">
      <text>
        <r>
          <rPr>
            <sz val="9"/>
            <rFont val="宋体"/>
            <charset val="134"/>
          </rPr>
          <t>chenjie:
处于非正常状态的在建工程项目应在备注栏标注在建工程的施工状况，如：“停建1年、季节性停建”等</t>
        </r>
      </text>
    </comment>
  </commentList>
</comments>
</file>

<file path=xl/comments3.xml><?xml version="1.0" encoding="utf-8"?>
<comments xmlns="http://schemas.openxmlformats.org/spreadsheetml/2006/main">
  <authors>
    <author>chenjie</author>
  </authors>
  <commentList>
    <comment ref="B6" authorId="0">
      <text>
        <r>
          <rPr>
            <sz val="9"/>
            <rFont val="宋体"/>
            <charset val="134"/>
          </rPr>
          <t>chenjie:
填列全称</t>
        </r>
      </text>
    </comment>
    <comment ref="C6" authorId="0">
      <text>
        <r>
          <rPr>
            <sz val="9"/>
            <rFont val="宋体"/>
            <charset val="134"/>
          </rPr>
          <t>如：上投摩根内需动力</t>
        </r>
      </text>
    </comment>
    <comment ref="D6" authorId="0">
      <text>
        <r>
          <rPr>
            <sz val="9"/>
            <rFont val="宋体"/>
            <charset val="134"/>
          </rPr>
          <t>开放式、封闭式等</t>
        </r>
      </text>
    </comment>
    <comment ref="E6" authorId="0">
      <text>
        <r>
          <rPr>
            <sz val="9"/>
            <rFont val="宋体"/>
            <charset val="134"/>
          </rPr>
          <t>chenjie:
购买日</t>
        </r>
      </text>
    </comment>
  </commentList>
</comments>
</file>

<file path=xl/comments30.xml><?xml version="1.0" encoding="utf-8"?>
<comments xmlns="http://schemas.openxmlformats.org/spreadsheetml/2006/main">
  <authors>
    <author>chenjie</author>
  </authors>
  <commentList>
    <comment ref="N7" authorId="0">
      <text>
        <r>
          <rPr>
            <sz val="9"/>
            <rFont val="宋体"/>
            <charset val="134"/>
          </rPr>
          <t>chenjie: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List>
</comments>
</file>

<file path=xl/comments31.xml><?xml version="1.0" encoding="utf-8"?>
<comments xmlns="http://schemas.openxmlformats.org/spreadsheetml/2006/main">
  <authors>
    <author>chenjie</author>
  </authors>
  <commentList>
    <comment ref="O7" authorId="0">
      <text>
        <r>
          <rPr>
            <sz val="9"/>
            <rFont val="宋体"/>
            <charset val="134"/>
          </rPr>
          <t>chenjie: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List>
</comments>
</file>

<file path=xl/comments32.xml><?xml version="1.0" encoding="utf-8"?>
<comments xmlns="http://schemas.openxmlformats.org/spreadsheetml/2006/main">
  <authors>
    <author>chenjie</author>
  </authors>
  <commentList>
    <comment ref="O7" authorId="0">
      <text>
        <r>
          <rPr>
            <sz val="9"/>
            <rFont val="宋体"/>
            <charset val="134"/>
          </rPr>
          <t>chenjie: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List>
</comments>
</file>

<file path=xl/comments33.xml><?xml version="1.0" encoding="utf-8"?>
<comments xmlns="http://schemas.openxmlformats.org/spreadsheetml/2006/main">
  <authors>
    <author>chenjie</author>
  </authors>
  <commentList>
    <comment ref="B6" authorId="0">
      <text>
        <r>
          <rPr>
            <sz val="9"/>
            <rFont val="宋体"/>
            <charset val="134"/>
          </rPr>
          <t>chenjie:
土地使用权证书的编号</t>
        </r>
      </text>
    </comment>
    <comment ref="D6" authorId="0">
      <text>
        <r>
          <rPr>
            <sz val="9"/>
            <rFont val="宋体"/>
            <charset val="134"/>
          </rPr>
          <t>chenjie:
所填内容应与土地证记录相符</t>
        </r>
      </text>
    </comment>
    <comment ref="E6" authorId="0">
      <text>
        <r>
          <rPr>
            <sz val="9"/>
            <rFont val="宋体"/>
            <charset val="134"/>
          </rPr>
          <t>chenjie:
所填内容应与土地证记录相符</t>
        </r>
      </text>
    </comment>
    <comment ref="F6" authorId="0">
      <text>
        <r>
          <rPr>
            <sz val="9"/>
            <rFont val="宋体"/>
            <charset val="134"/>
          </rPr>
          <t>chenjie:
所填内容应与土地证记录相符</t>
        </r>
      </text>
    </comment>
    <comment ref="H6" authorId="0">
      <text>
        <r>
          <rPr>
            <sz val="9"/>
            <rFont val="宋体"/>
            <charset val="134"/>
          </rPr>
          <t>chenjie:
所填内容应与土地证记录相符</t>
        </r>
      </text>
    </comment>
  </commentList>
</comments>
</file>

<file path=xl/comments34.xml><?xml version="1.0" encoding="utf-8"?>
<comments xmlns="http://schemas.openxmlformats.org/spreadsheetml/2006/main">
  <authors>
    <author>chenjie</author>
  </authors>
  <commentList>
    <comment ref="C6" authorId="0">
      <text>
        <r>
          <rPr>
            <sz val="9"/>
            <rFont val="宋体"/>
            <charset val="134"/>
          </rPr>
          <t>chenjie:
土地使用权证书的编号</t>
        </r>
      </text>
    </comment>
    <comment ref="E6" authorId="0">
      <text>
        <r>
          <rPr>
            <sz val="9"/>
            <rFont val="宋体"/>
            <charset val="134"/>
          </rPr>
          <t>chenjie:
所填内容应与土地证记录相符</t>
        </r>
      </text>
    </comment>
    <comment ref="F6" authorId="0">
      <text>
        <r>
          <rPr>
            <sz val="9"/>
            <rFont val="宋体"/>
            <charset val="134"/>
          </rPr>
          <t>chenjie:
所填内容应与土地证记录相符</t>
        </r>
      </text>
    </comment>
  </commentList>
</comments>
</file>

<file path=xl/comments35.xml><?xml version="1.0" encoding="utf-8"?>
<comments xmlns="http://schemas.openxmlformats.org/spreadsheetml/2006/main">
  <authors>
    <author>chenjie</author>
  </authors>
  <commentList>
    <comment ref="M6" authorId="0">
      <text>
        <r>
          <rPr>
            <sz val="9"/>
            <rFont val="宋体"/>
            <charset val="134"/>
          </rPr>
          <t>chenjie:
企业实际拥有但基准日未入帐的不应填入本表</t>
        </r>
      </text>
    </comment>
  </commentList>
</comments>
</file>

<file path=xl/comments36.xml><?xml version="1.0" encoding="utf-8"?>
<comments xmlns="http://schemas.openxmlformats.org/spreadsheetml/2006/main">
  <authors>
    <author>chenjie</author>
  </authors>
  <commentList>
    <comment ref="B6" authorId="0">
      <text>
        <r>
          <rPr>
            <sz val="9"/>
            <rFont val="宋体"/>
            <charset val="134"/>
          </rPr>
          <t>chenjie:
如：“××专利权”、“××软件”等</t>
        </r>
      </text>
    </comment>
    <comment ref="H6" authorId="0">
      <text>
        <r>
          <rPr>
            <sz val="9"/>
            <rFont val="宋体"/>
            <charset val="134"/>
          </rPr>
          <t>chenjie:
企业实际拥有但基准日未入帐的不应填入本表</t>
        </r>
      </text>
    </comment>
  </commentList>
</comments>
</file>

<file path=xl/comments37.xml><?xml version="1.0" encoding="utf-8"?>
<comments xmlns="http://schemas.openxmlformats.org/spreadsheetml/2006/main">
  <authors>
    <author>chenjie</author>
  </authors>
  <commentList>
    <comment ref="B6" authorId="0">
      <text>
        <r>
          <rPr>
            <sz val="9"/>
            <rFont val="宋体"/>
            <charset val="134"/>
          </rPr>
          <t>chenjie:
如：“××专利权”、“××软件”等</t>
        </r>
      </text>
    </comment>
    <comment ref="H6" authorId="0">
      <text>
        <r>
          <rPr>
            <sz val="9"/>
            <rFont val="宋体"/>
            <charset val="134"/>
          </rPr>
          <t>chenjie:
企业实际拥有但基准日未入帐的不应填入本表</t>
        </r>
      </text>
    </comment>
  </commentList>
</comments>
</file>

<file path=xl/comments38.xml><?xml version="1.0" encoding="utf-8"?>
<comments xmlns="http://schemas.openxmlformats.org/spreadsheetml/2006/main">
  <authors>
    <author>chenjie</author>
  </authors>
  <commentList>
    <comment ref="D6" authorId="0">
      <text>
        <r>
          <rPr>
            <sz val="9"/>
            <rFont val="宋体"/>
            <charset val="134"/>
          </rPr>
          <t>chenjie:
指开始摊销前的金额。</t>
        </r>
      </text>
    </comment>
    <comment ref="B7" authorId="0">
      <text>
        <r>
          <rPr>
            <sz val="9"/>
            <rFont val="宋体"/>
            <charset val="134"/>
          </rPr>
          <t>chenjie:
指摊销期在1年以上的各种费用。如“××租入资产改良款”、“××资产大修费用“等。若填表单位开办费在本科目核算，则除按要求填写本表外，应参照开办费清查评估明细表的要求在备注栏注明费用包括的计提内容和相应金额，或附专项说明亦可。</t>
        </r>
      </text>
    </comment>
  </commentList>
</comments>
</file>

<file path=xl/comments39.xml><?xml version="1.0" encoding="utf-8"?>
<comments xmlns="http://schemas.openxmlformats.org/spreadsheetml/2006/main">
  <authors>
    <author>chenjie</author>
  </authors>
  <commentList>
    <comment ref="H6" authorId="0">
      <text>
        <r>
          <rPr>
            <sz val="9"/>
            <rFont val="宋体"/>
            <charset val="134"/>
          </rPr>
          <t>chenjie:
金额较大的项目，在备注栏注明其内容或附说明该项资产的内容和价值构成的专项说明。</t>
        </r>
      </text>
    </comment>
  </commentList>
</comments>
</file>

<file path=xl/comments4.xml><?xml version="1.0" encoding="utf-8"?>
<comments xmlns="http://schemas.openxmlformats.org/spreadsheetml/2006/main">
  <authors>
    <author>chenjie</author>
  </authors>
  <commentList>
    <comment ref="B6" authorId="0">
      <text>
        <r>
          <rPr>
            <sz val="9"/>
            <rFont val="宋体"/>
            <charset val="134"/>
          </rPr>
          <t>chenjie:
填列全称</t>
        </r>
      </text>
    </comment>
    <comment ref="D6" authorId="0">
      <text>
        <r>
          <rPr>
            <sz val="9"/>
            <rFont val="宋体"/>
            <charset val="134"/>
          </rPr>
          <t>chenjie:
购买日</t>
        </r>
      </text>
    </comment>
  </commentList>
</comments>
</file>

<file path=xl/comments40.xml><?xml version="1.0" encoding="utf-8"?>
<comments xmlns="http://schemas.openxmlformats.org/spreadsheetml/2006/main">
  <authors>
    <author>chenjie</author>
  </authors>
  <commentList>
    <comment ref="B6" authorId="0">
      <text>
        <r>
          <rPr>
            <sz val="9"/>
            <rFont val="宋体"/>
            <charset val="134"/>
          </rPr>
          <t>chenjie:
填全称</t>
        </r>
      </text>
    </comment>
    <comment ref="C6" authorId="0">
      <text>
        <r>
          <rPr>
            <sz val="9"/>
            <rFont val="宋体"/>
            <charset val="134"/>
          </rPr>
          <t>chenjie:
指借款合同规定的借款启始日，填列到日</t>
        </r>
      </text>
    </comment>
    <comment ref="D6" authorId="0">
      <text>
        <r>
          <rPr>
            <sz val="9"/>
            <rFont val="宋体"/>
            <charset val="134"/>
          </rPr>
          <t>chenjie:
与借款合同规定到期日应一致</t>
        </r>
      </text>
    </comment>
    <comment ref="E6" authorId="0">
      <text>
        <r>
          <rPr>
            <sz val="9"/>
            <rFont val="宋体"/>
            <charset val="134"/>
          </rPr>
          <t>chenjie:
与借款合同规定利率应一致</t>
        </r>
      </text>
    </comment>
    <comment ref="K6" authorId="0">
      <text>
        <r>
          <rPr>
            <sz val="9"/>
            <rFont val="宋体"/>
            <charset val="134"/>
          </rPr>
          <t>chenjie:
标明（或附专项说明）借款的用途、担保条件（信用担保、资产抵押或质押等）、借款利息计提及支付情况（请准确说明利息计提、支付到哪一天）。</t>
        </r>
      </text>
    </comment>
  </commentList>
</comments>
</file>

<file path=xl/comments41.xml><?xml version="1.0" encoding="utf-8"?>
<comments xmlns="http://schemas.openxmlformats.org/spreadsheetml/2006/main">
  <authors>
    <author>chenjie</author>
  </authors>
  <commentList>
    <comment ref="B6" authorId="0">
      <text>
        <r>
          <rPr>
            <sz val="9"/>
            <rFont val="宋体"/>
            <charset val="134"/>
          </rPr>
          <t>chenjie:
债权单位名称应填列全称，不应以地名或不明确的简称或业务内容代替</t>
        </r>
      </text>
    </comment>
    <comment ref="C6" authorId="0">
      <text>
        <r>
          <rPr>
            <sz val="9"/>
            <rFont val="宋体"/>
            <charset val="134"/>
          </rPr>
          <t>chenjie:
填列最后一笔贷方发生额的日期；
日期填写形式(半角状态下)如：2002.6又如2001.11</t>
        </r>
      </text>
    </comment>
    <comment ref="D6" authorId="0">
      <text>
        <r>
          <rPr>
            <sz val="9"/>
            <rFont val="宋体"/>
            <charset val="134"/>
          </rPr>
          <t>chenjie:
如：“购油款”等</t>
        </r>
      </text>
    </comment>
    <comment ref="G6" authorId="0">
      <text>
        <r>
          <rPr>
            <sz val="9"/>
            <rFont val="宋体"/>
            <charset val="134"/>
          </rPr>
          <t>chenjie:
1）债权单位为关联方、总公司内部或本公司内部单位的，应在备注栏注明“关联方”、“总公司内部”“内部单位”；2） 涉诉款项应在备注中标明；3）评估基准日后已付款的项目，应注明日期。如“2002年7月4日付款”；4）其他填表单位认为应说明的事项</t>
        </r>
      </text>
    </comment>
  </commentList>
</comments>
</file>

<file path=xl/comments42.xml><?xml version="1.0" encoding="utf-8"?>
<comments xmlns="http://schemas.openxmlformats.org/spreadsheetml/2006/main">
  <authors>
    <author>chenjie</author>
  </authors>
  <commentList>
    <comment ref="B6" authorId="0">
      <text>
        <r>
          <rPr>
            <sz val="9"/>
            <rFont val="宋体"/>
            <charset val="134"/>
          </rPr>
          <t>chenjie:
债权单位名称应填列全称，不应以地名或不明确的简称或业务内容代替</t>
        </r>
      </text>
    </comment>
    <comment ref="D6" authorId="0">
      <text>
        <r>
          <rPr>
            <sz val="9"/>
            <rFont val="宋体"/>
            <charset val="134"/>
          </rPr>
          <t>chenjie:
填列最后一笔贷方发生额的日期；
日期填写形式(半角状态下)如：2002.6又如2001.11</t>
        </r>
      </text>
    </comment>
    <comment ref="G6" authorId="0">
      <text>
        <r>
          <rPr>
            <sz val="9"/>
            <rFont val="宋体"/>
            <charset val="134"/>
          </rPr>
          <t>chenjie:
1）债权单位为关联方、总公司内部或本公司内部单位的，应在备注栏注明“关联方”、“总公司内部”“内部单位”；2） 涉诉款项应在备注中标明；3）评估基准日后已付款的项目，应注明日期。如“2002年7月4日付款”；4）其他填表单位认为应说明的事项</t>
        </r>
      </text>
    </comment>
  </commentList>
</comments>
</file>

<file path=xl/comments43.xml><?xml version="1.0" encoding="utf-8"?>
<comments xmlns="http://schemas.openxmlformats.org/spreadsheetml/2006/main">
  <authors>
    <author>chenjie</author>
  </authors>
  <commentList>
    <comment ref="B6" authorId="0">
      <text>
        <r>
          <rPr>
            <sz val="9"/>
            <rFont val="宋体"/>
            <charset val="134"/>
          </rPr>
          <t>chenjie:
债权单位名称应填列全称，不应以地名或不明确的简称或业务内容代替</t>
        </r>
      </text>
    </comment>
    <comment ref="C6" authorId="0">
      <text>
        <r>
          <rPr>
            <sz val="9"/>
            <rFont val="宋体"/>
            <charset val="134"/>
          </rPr>
          <t>chenjie:
填列票据的签发日期；
日期填写形式(半角状态下)如：2002.6又如2001.11</t>
        </r>
      </text>
    </comment>
    <comment ref="H6" authorId="0">
      <text>
        <r>
          <rPr>
            <sz val="9"/>
            <rFont val="宋体"/>
            <charset val="134"/>
          </rPr>
          <t>chenjie:
1）债权单位为关联方、总公司内部或本公司内部单位的，应在备注栏注明“关联方”、“总公司内部”“内部单位”；2） 涉诉款项应在备注中标明；3）评估基准日后已付款的项目，应注明日期。如“2002年7月4日付款”；4）已到期尚未支付的，需简要说明原因。</t>
        </r>
      </text>
    </comment>
  </commentList>
</comments>
</file>

<file path=xl/comments44.xml><?xml version="1.0" encoding="utf-8"?>
<comments xmlns="http://schemas.openxmlformats.org/spreadsheetml/2006/main">
  <authors>
    <author>ooo</author>
  </authors>
  <commentList>
    <comment ref="C5" authorId="0">
      <text>
        <r>
          <rPr>
            <sz val="9"/>
            <rFont val="宋体"/>
            <charset val="134"/>
          </rPr>
          <t>ooo:
请填写以下三种类型：第三方、关联方、内部职工</t>
        </r>
      </text>
    </comment>
    <comment ref="E5" authorId="0">
      <text>
        <r>
          <rPr>
            <sz val="9"/>
            <rFont val="宋体"/>
            <charset val="134"/>
          </rPr>
          <t>ooo:
填列最后一笔贷方发生额的日期，</t>
        </r>
      </text>
    </comment>
  </commentList>
</comments>
</file>

<file path=xl/comments45.xml><?xml version="1.0" encoding="utf-8"?>
<comments xmlns="http://schemas.openxmlformats.org/spreadsheetml/2006/main">
  <authors>
    <author>ooo</author>
  </authors>
  <commentList>
    <comment ref="C5" authorId="0">
      <text>
        <r>
          <rPr>
            <sz val="9"/>
            <rFont val="宋体"/>
            <charset val="134"/>
          </rPr>
          <t>ooo:
请填写以下三种类型：第三方、关联方、内部职工</t>
        </r>
      </text>
    </comment>
    <comment ref="E5" authorId="0">
      <text>
        <r>
          <rPr>
            <sz val="9"/>
            <rFont val="宋体"/>
            <charset val="134"/>
          </rPr>
          <t>ooo:
填列最后一笔贷方发生额的日期，</t>
        </r>
      </text>
    </comment>
  </commentList>
</comments>
</file>

<file path=xl/comments46.xml><?xml version="1.0" encoding="utf-8"?>
<comments xmlns="http://schemas.openxmlformats.org/spreadsheetml/2006/main">
  <authors>
    <author>chenjie</author>
  </authors>
  <commentList>
    <comment ref="B6" authorId="0">
      <text>
        <r>
          <rPr>
            <sz val="9"/>
            <rFont val="宋体"/>
            <charset val="134"/>
          </rPr>
          <t>chenjie:
债权单位名称应填列全称，不应以地名或不明确的简称或业务内容代替</t>
        </r>
      </text>
    </comment>
    <comment ref="C6" authorId="0">
      <text>
        <r>
          <rPr>
            <sz val="9"/>
            <rFont val="宋体"/>
            <charset val="134"/>
          </rPr>
          <t>chenjie:
填列票据的签发日期；
日期填写形式(半角状态下)如：2002.6又如2001.11</t>
        </r>
      </text>
    </comment>
    <comment ref="G6" authorId="0">
      <text>
        <r>
          <rPr>
            <sz val="9"/>
            <rFont val="宋体"/>
            <charset val="134"/>
          </rPr>
          <t>chenjie:
1）债权单位为关联方、总公司内部或本公司内部单位的，应在备注栏注明“关联方”、“总公司内部”“内部单位”；2） 涉诉款项应在备注中标明；3）评估基准日后已付款的项目，应注明日期。如“2002年7月4日付款”；4）已到期尚未支付的，需简要说明原因。</t>
        </r>
      </text>
    </comment>
  </commentList>
</comments>
</file>

<file path=xl/comments47.xml><?xml version="1.0" encoding="utf-8"?>
<comments xmlns="http://schemas.openxmlformats.org/spreadsheetml/2006/main">
  <authors>
    <author>chenjie</author>
  </authors>
  <commentList>
    <comment ref="B6" authorId="0">
      <text>
        <r>
          <rPr>
            <sz val="9"/>
            <rFont val="宋体"/>
            <charset val="134"/>
          </rPr>
          <t>chenjie:
填写所计提的应付工资的具体组成内容，如“工资、住房补贴”等，根据填表单位财务部门的计提应付工资的方式和内容填写</t>
        </r>
      </text>
    </comment>
    <comment ref="F6" authorId="0">
      <text>
        <r>
          <rPr>
            <sz val="9"/>
            <rFont val="宋体"/>
            <charset val="134"/>
          </rPr>
          <t>chenjie:
备注中应注明计提依据（如：工效挂钩批准额度×××万元／年）及基准日应付工资帐面余额的滚存期间。</t>
        </r>
      </text>
    </comment>
  </commentList>
</comments>
</file>

<file path=xl/comments48.xml><?xml version="1.0" encoding="utf-8"?>
<comments xmlns="http://schemas.openxmlformats.org/spreadsheetml/2006/main">
  <authors>
    <author>chenjie</author>
  </authors>
  <commentList>
    <comment ref="C6" authorId="0">
      <text>
        <r>
          <rPr>
            <sz val="9"/>
            <rFont val="宋体"/>
            <charset val="134"/>
          </rPr>
          <t>chenjie:
填写贷方最后一笔发生额的日期</t>
        </r>
      </text>
    </comment>
  </commentList>
</comments>
</file>

<file path=xl/comments49.xml><?xml version="1.0" encoding="utf-8"?>
<comments xmlns="http://schemas.openxmlformats.org/spreadsheetml/2006/main">
  <authors>
    <author>chenjie</author>
  </authors>
  <commentList>
    <comment ref="B6" authorId="0">
      <text>
        <r>
          <rPr>
            <sz val="9"/>
            <rFont val="宋体"/>
            <charset val="134"/>
          </rPr>
          <t>chenjie:
填全称</t>
        </r>
      </text>
    </comment>
    <comment ref="C6" authorId="0">
      <text>
        <r>
          <rPr>
            <sz val="9"/>
            <rFont val="宋体"/>
            <charset val="134"/>
          </rPr>
          <t>chenjie:
发生日期指利息结算日，填列到日。</t>
        </r>
      </text>
    </comment>
    <comment ref="E6" authorId="0">
      <text>
        <r>
          <rPr>
            <sz val="9"/>
            <rFont val="宋体"/>
            <charset val="134"/>
          </rPr>
          <t>chenjie:
填列到“日”，如“2001.6.1—2001.12.30”。</t>
        </r>
      </text>
    </comment>
  </commentList>
</comments>
</file>

<file path=xl/comments5.xml><?xml version="1.0" encoding="utf-8"?>
<comments xmlns="http://schemas.openxmlformats.org/spreadsheetml/2006/main">
  <authors>
    <author>ooo</author>
  </authors>
  <commentList>
    <comment ref="C5" authorId="0">
      <text>
        <r>
          <rPr>
            <sz val="9"/>
            <rFont val="宋体"/>
            <charset val="134"/>
          </rPr>
          <t>ooo:
请填写以下三种类型：第三方、关联方、内部职工</t>
        </r>
      </text>
    </comment>
    <comment ref="E5" authorId="0">
      <text>
        <r>
          <rPr>
            <sz val="9"/>
            <rFont val="宋体"/>
            <charset val="134"/>
          </rPr>
          <t>ooo:
填列最后一笔借方发生额的日期，</t>
        </r>
      </text>
    </comment>
  </commentList>
</comments>
</file>

<file path=xl/comments50.xml><?xml version="1.0" encoding="utf-8"?>
<comments xmlns="http://schemas.openxmlformats.org/spreadsheetml/2006/main">
  <authors>
    <author>chenjie</author>
  </authors>
  <commentList>
    <comment ref="G6" authorId="0">
      <text>
        <r>
          <rPr>
            <sz val="9"/>
            <rFont val="宋体"/>
            <charset val="134"/>
          </rPr>
          <t>chenjie:
对于长期未付的利润（股利），请在备注栏标明原因</t>
        </r>
      </text>
    </comment>
  </commentList>
</comments>
</file>

<file path=xl/comments51.xml><?xml version="1.0" encoding="utf-8"?>
<comments xmlns="http://schemas.openxmlformats.org/spreadsheetml/2006/main">
  <authors>
    <author>ooo</author>
  </authors>
  <commentList>
    <comment ref="C5" authorId="0">
      <text>
        <r>
          <rPr>
            <sz val="9"/>
            <rFont val="宋体"/>
            <charset val="134"/>
          </rPr>
          <t>ooo:
请填写以下三种类型：第三方、关联方、内部职工</t>
        </r>
      </text>
    </comment>
    <comment ref="E5" authorId="0">
      <text>
        <r>
          <rPr>
            <sz val="9"/>
            <rFont val="宋体"/>
            <charset val="134"/>
          </rPr>
          <t>ooo:
填列最后一笔贷方发生额的日期，</t>
        </r>
      </text>
    </comment>
  </commentList>
</comments>
</file>

<file path=xl/comments52.xml><?xml version="1.0" encoding="utf-8"?>
<comments xmlns="http://schemas.openxmlformats.org/spreadsheetml/2006/main">
  <authors>
    <author>chenjie</author>
  </authors>
  <commentList>
    <comment ref="B6" authorId="0">
      <text>
        <r>
          <rPr>
            <sz val="9"/>
            <rFont val="宋体"/>
            <charset val="134"/>
          </rPr>
          <t>chenjie:
参见长期借款表</t>
        </r>
      </text>
    </comment>
  </commentList>
</comments>
</file>

<file path=xl/comments53.xml><?xml version="1.0" encoding="utf-8"?>
<comments xmlns="http://schemas.openxmlformats.org/spreadsheetml/2006/main">
  <authors>
    <author>chenjie</author>
  </authors>
  <commentList>
    <comment ref="B6" authorId="0">
      <text>
        <r>
          <rPr>
            <sz val="9"/>
            <rFont val="宋体"/>
            <charset val="134"/>
          </rPr>
          <t>chenjie:
参见长期借款表</t>
        </r>
      </text>
    </comment>
  </commentList>
</comments>
</file>

<file path=xl/comments54.xml><?xml version="1.0" encoding="utf-8"?>
<comments xmlns="http://schemas.openxmlformats.org/spreadsheetml/2006/main">
  <authors>
    <author>chenjie</author>
  </authors>
  <commentList>
    <comment ref="B6" authorId="0">
      <text>
        <r>
          <rPr>
            <sz val="9"/>
            <rFont val="宋体"/>
            <charset val="134"/>
          </rPr>
          <t>chenjie:
填全称</t>
        </r>
      </text>
    </comment>
    <comment ref="C6" authorId="0">
      <text>
        <r>
          <rPr>
            <sz val="9"/>
            <rFont val="宋体"/>
            <charset val="134"/>
          </rPr>
          <t>chenjie:
指借款合同规定的借款启始日，填列到日</t>
        </r>
      </text>
    </comment>
    <comment ref="D6" authorId="0">
      <text>
        <r>
          <rPr>
            <sz val="9"/>
            <rFont val="宋体"/>
            <charset val="134"/>
          </rPr>
          <t>chenjie:
与借款合同规定到期日应一致</t>
        </r>
      </text>
    </comment>
    <comment ref="E6" authorId="0">
      <text>
        <r>
          <rPr>
            <sz val="9"/>
            <rFont val="宋体"/>
            <charset val="134"/>
          </rPr>
          <t>chenjie:
与借款合同规定利率应一致</t>
        </r>
      </text>
    </comment>
  </commentList>
</comments>
</file>

<file path=xl/comments55.xml><?xml version="1.0" encoding="utf-8"?>
<comments xmlns="http://schemas.openxmlformats.org/spreadsheetml/2006/main">
  <authors>
    <author>chenjie</author>
  </authors>
  <commentList>
    <comment ref="B7" authorId="0">
      <text>
        <r>
          <rPr>
            <sz val="9"/>
            <rFont val="宋体"/>
            <charset val="134"/>
          </rPr>
          <t>chenjie:
填列债权单位全称</t>
        </r>
      </text>
    </comment>
    <comment ref="C7" authorId="0">
      <text>
        <r>
          <rPr>
            <sz val="9"/>
            <rFont val="宋体"/>
            <charset val="134"/>
          </rPr>
          <t>chenjie:
按合同协议确定的开始计算应付款的日期，填列到日。</t>
        </r>
      </text>
    </comment>
    <comment ref="D7" authorId="0">
      <text>
        <r>
          <rPr>
            <sz val="9"/>
            <rFont val="宋体"/>
            <charset val="134"/>
          </rPr>
          <t>chenjie:
指应付款内容，如“引进××设备款或融资租赁××设备款”等；</t>
        </r>
      </text>
    </comment>
    <comment ref="I7" authorId="0">
      <text>
        <r>
          <rPr>
            <sz val="9"/>
            <rFont val="宋体"/>
            <charset val="134"/>
          </rPr>
          <t>chenjie:
请注明帐面初始额的构成。</t>
        </r>
      </text>
    </comment>
  </commentList>
</comments>
</file>

<file path=xl/comments6.xml><?xml version="1.0" encoding="utf-8"?>
<comments xmlns="http://schemas.openxmlformats.org/spreadsheetml/2006/main">
  <authors>
    <author>ooo</author>
  </authors>
  <commentList>
    <comment ref="D5" authorId="0">
      <text>
        <r>
          <rPr>
            <sz val="9"/>
            <rFont val="宋体"/>
            <charset val="134"/>
          </rPr>
          <t>ooo:
填列最后一笔借方发生额的日期，</t>
        </r>
      </text>
    </comment>
  </commentList>
</comments>
</file>

<file path=xl/comments7.xml><?xml version="1.0" encoding="utf-8"?>
<comments xmlns="http://schemas.openxmlformats.org/spreadsheetml/2006/main">
  <authors>
    <author>ooo</author>
  </authors>
  <commentList>
    <comment ref="E5" authorId="0">
      <text>
        <r>
          <rPr>
            <sz val="9"/>
            <rFont val="宋体"/>
            <charset val="134"/>
          </rPr>
          <t>ooo:
填列最后一笔借方发生额的日期，</t>
        </r>
      </text>
    </comment>
  </commentList>
</comments>
</file>

<file path=xl/comments8.xml><?xml version="1.0" encoding="utf-8"?>
<comments xmlns="http://schemas.openxmlformats.org/spreadsheetml/2006/main">
  <authors>
    <author>chenjie</author>
  </authors>
  <commentList>
    <comment ref="B6" authorId="0">
      <text>
        <r>
          <rPr>
            <sz val="9"/>
            <rFont val="宋体"/>
            <charset val="134"/>
          </rPr>
          <t>chenjie:
填全称</t>
        </r>
      </text>
    </comment>
    <comment ref="C6" authorId="0">
      <text>
        <r>
          <rPr>
            <sz val="9"/>
            <rFont val="宋体"/>
            <charset val="134"/>
          </rPr>
          <t>chenjie:
发生日期指利息结算日，填列到日。</t>
        </r>
      </text>
    </comment>
    <comment ref="E6" authorId="0">
      <text>
        <r>
          <rPr>
            <sz val="9"/>
            <rFont val="宋体"/>
            <charset val="134"/>
          </rPr>
          <t>chenjie:
填列到“日”，如“2001.6.1—2001.12.30”。</t>
        </r>
      </text>
    </comment>
  </commentList>
</comments>
</file>

<file path=xl/comments9.xml><?xml version="1.0" encoding="utf-8"?>
<comments xmlns="http://schemas.openxmlformats.org/spreadsheetml/2006/main">
  <authors>
    <author>chenjie</author>
  </authors>
  <commentList>
    <comment ref="C6" authorId="0">
      <text>
        <r>
          <rPr>
            <sz val="9"/>
            <rFont val="宋体"/>
            <charset val="134"/>
          </rPr>
          <t>chenjie:
指的是利润或股利分配时间</t>
        </r>
      </text>
    </comment>
    <comment ref="D6" authorId="0">
      <text>
        <r>
          <rPr>
            <sz val="9"/>
            <rFont val="宋体"/>
            <charset val="134"/>
          </rPr>
          <t>chenjie:
指股利发生的期间，如2002年应收2001年的股利，则该栏目填写“2001年”。</t>
        </r>
      </text>
    </comment>
    <comment ref="I6" authorId="0">
      <text>
        <r>
          <rPr>
            <sz val="9"/>
            <rFont val="宋体"/>
            <charset val="134"/>
          </rPr>
          <t>chenjie:
注明实际的股权比例</t>
        </r>
      </text>
    </comment>
  </commentList>
</comments>
</file>

<file path=xl/sharedStrings.xml><?xml version="1.0" encoding="utf-8"?>
<sst xmlns="http://schemas.openxmlformats.org/spreadsheetml/2006/main" count="3675" uniqueCount="1557">
  <si>
    <t>评估明细表填表信息</t>
  </si>
  <si>
    <t>委托人及资产占有方填写</t>
  </si>
  <si>
    <t>产权持有人：</t>
  </si>
  <si>
    <t>北京巴布科克·威尔科克斯有限公司</t>
  </si>
  <si>
    <t>产权持有人填表人：</t>
  </si>
  <si>
    <t>罗钰</t>
  </si>
  <si>
    <t>填表日期：</t>
  </si>
  <si>
    <t>联系电话：</t>
  </si>
  <si>
    <t>电子邮箱：</t>
  </si>
  <si>
    <r>
      <rPr>
        <sz val="9"/>
        <rFont val="宋体"/>
        <charset val="134"/>
      </rPr>
      <t>地</t>
    </r>
    <r>
      <rPr>
        <sz val="9"/>
        <rFont val="Arial Narrow"/>
        <charset val="134"/>
      </rPr>
      <t xml:space="preserve">        </t>
    </r>
    <r>
      <rPr>
        <sz val="9"/>
        <rFont val="宋体"/>
        <charset val="134"/>
      </rPr>
      <t>址：</t>
    </r>
  </si>
  <si>
    <t>评估机构填写</t>
  </si>
  <si>
    <t>评估机构：</t>
  </si>
  <si>
    <t>北京中评正信资产评估有限公司</t>
  </si>
  <si>
    <t>法定代表人：</t>
  </si>
  <si>
    <t>红叶</t>
  </si>
  <si>
    <t>项目负责人：</t>
  </si>
  <si>
    <t>宋文颖</t>
  </si>
  <si>
    <t>签字注册资产评估师：</t>
  </si>
  <si>
    <t>评估基准日：</t>
  </si>
  <si>
    <t>科目</t>
  </si>
  <si>
    <t>索引</t>
  </si>
  <si>
    <t>评估人员：</t>
  </si>
  <si>
    <t>XXX</t>
  </si>
  <si>
    <t>流动资产合计</t>
  </si>
  <si>
    <t>3</t>
  </si>
  <si>
    <t>货币资金</t>
  </si>
  <si>
    <t>3-1</t>
  </si>
  <si>
    <t>交易性金融资产</t>
  </si>
  <si>
    <t>3-2</t>
  </si>
  <si>
    <t>衍生金融资产</t>
  </si>
  <si>
    <t>3-3</t>
  </si>
  <si>
    <t>应收票据</t>
  </si>
  <si>
    <t>3-4</t>
  </si>
  <si>
    <t>应收账款</t>
  </si>
  <si>
    <t>3-5</t>
  </si>
  <si>
    <t>应收款项融资</t>
  </si>
  <si>
    <t>3-6</t>
  </si>
  <si>
    <t>预付款项</t>
  </si>
  <si>
    <t>3-7</t>
  </si>
  <si>
    <t>其他应收款</t>
  </si>
  <si>
    <t>3-8</t>
  </si>
  <si>
    <t>存货</t>
  </si>
  <si>
    <t>3-9</t>
  </si>
  <si>
    <t>合同资产</t>
  </si>
  <si>
    <t>3-10</t>
  </si>
  <si>
    <t>持有待售资产</t>
  </si>
  <si>
    <t>3-11</t>
  </si>
  <si>
    <t>一年内到期的非流动资产</t>
  </si>
  <si>
    <t>3-12</t>
  </si>
  <si>
    <t>其他流动资产</t>
  </si>
  <si>
    <t>3-13</t>
  </si>
  <si>
    <t>非流动资产合计</t>
  </si>
  <si>
    <t>4</t>
  </si>
  <si>
    <t>债权投资</t>
  </si>
  <si>
    <t>4-1</t>
  </si>
  <si>
    <t>其他债权投资</t>
  </si>
  <si>
    <t>4-2</t>
  </si>
  <si>
    <t>长期应收款</t>
  </si>
  <si>
    <t>4-3</t>
  </si>
  <si>
    <t>长期股权投资</t>
  </si>
  <si>
    <t>4-4</t>
  </si>
  <si>
    <t>其他权益工具投资</t>
  </si>
  <si>
    <t>4-5</t>
  </si>
  <si>
    <t>其他非流动金融资产</t>
  </si>
  <si>
    <t>4-6</t>
  </si>
  <si>
    <t>投资性房地产</t>
  </si>
  <si>
    <t>4-7</t>
  </si>
  <si>
    <t>固定资产合计</t>
  </si>
  <si>
    <t>4-8</t>
  </si>
  <si>
    <t>固定资产-房屋建筑物</t>
  </si>
  <si>
    <t>4-8-1</t>
  </si>
  <si>
    <t>固定资产-构筑物及其他辅助设施</t>
  </si>
  <si>
    <t>4-8-2</t>
  </si>
  <si>
    <t>固定资产-管道及沟槽</t>
  </si>
  <si>
    <t>4-8-3</t>
  </si>
  <si>
    <t>固定资产-机器设备</t>
  </si>
  <si>
    <t>4-8-4</t>
  </si>
  <si>
    <t>固定资产-车辆</t>
  </si>
  <si>
    <t>4-8-5</t>
  </si>
  <si>
    <t>固定资产-电子设备</t>
  </si>
  <si>
    <t>4-8-6</t>
  </si>
  <si>
    <t>固定资产—土地</t>
  </si>
  <si>
    <t>4-8-7</t>
  </si>
  <si>
    <t>固定资产资产清理</t>
  </si>
  <si>
    <t>4-8-8</t>
  </si>
  <si>
    <t>在建工程合计</t>
  </si>
  <si>
    <t>4-9</t>
  </si>
  <si>
    <t>在建工程—土建工程</t>
  </si>
  <si>
    <t>4-9-1</t>
  </si>
  <si>
    <t>在建工程—设备安装工程</t>
  </si>
  <si>
    <t>4-9-2</t>
  </si>
  <si>
    <t>工程物资</t>
  </si>
  <si>
    <t>4-9-3</t>
  </si>
  <si>
    <t>生产性生物资产</t>
  </si>
  <si>
    <t>4-10</t>
  </si>
  <si>
    <t>油气资产</t>
  </si>
  <si>
    <t>4-11</t>
  </si>
  <si>
    <t>使用权资产</t>
  </si>
  <si>
    <t>4-12</t>
  </si>
  <si>
    <t>无形资产合计</t>
  </si>
  <si>
    <t>4-13</t>
  </si>
  <si>
    <t>无形资产-土地使用权</t>
  </si>
  <si>
    <t>4-13-1</t>
  </si>
  <si>
    <t>无形资产-矿业权</t>
  </si>
  <si>
    <t>4-13-2</t>
  </si>
  <si>
    <t>无形资产-其他无形资产</t>
  </si>
  <si>
    <t>4-13-3</t>
  </si>
  <si>
    <t>开发支出</t>
  </si>
  <si>
    <t>4-14</t>
  </si>
  <si>
    <t>商誉</t>
  </si>
  <si>
    <t>4-15</t>
  </si>
  <si>
    <t>长期待摊费用</t>
  </si>
  <si>
    <t>4-16</t>
  </si>
  <si>
    <t>递延所得税资产</t>
  </si>
  <si>
    <t>4-17</t>
  </si>
  <si>
    <t>其他非流动资产</t>
  </si>
  <si>
    <t>4-18</t>
  </si>
  <si>
    <t>流动负债合计</t>
  </si>
  <si>
    <t>5</t>
  </si>
  <si>
    <t>短期借款</t>
  </si>
  <si>
    <t>5-1</t>
  </si>
  <si>
    <t>交易性金融负债</t>
  </si>
  <si>
    <t>5-2</t>
  </si>
  <si>
    <t>衍生金融负债</t>
  </si>
  <si>
    <t>5-3</t>
  </si>
  <si>
    <t>应付票据</t>
  </si>
  <si>
    <t>5-4</t>
  </si>
  <si>
    <t>应付账款</t>
  </si>
  <si>
    <t>5-5</t>
  </si>
  <si>
    <t>预收款项</t>
  </si>
  <si>
    <t>5-6</t>
  </si>
  <si>
    <t>合同负债</t>
  </si>
  <si>
    <t>5-7</t>
  </si>
  <si>
    <t>应付职工薪酬</t>
  </si>
  <si>
    <t>5-8</t>
  </si>
  <si>
    <t>应交税费</t>
  </si>
  <si>
    <t>5-9</t>
  </si>
  <si>
    <t>其他应付款</t>
  </si>
  <si>
    <t>5-10</t>
  </si>
  <si>
    <t>持有待售负债</t>
  </si>
  <si>
    <t>5-11</t>
  </si>
  <si>
    <t>一年内到期的非流动负债</t>
  </si>
  <si>
    <t>5-12</t>
  </si>
  <si>
    <t>其他流动负债</t>
  </si>
  <si>
    <t>5-13</t>
  </si>
  <si>
    <t>非流动负债合计</t>
  </si>
  <si>
    <t>6</t>
  </si>
  <si>
    <t>长期借款</t>
  </si>
  <si>
    <t>6-1</t>
  </si>
  <si>
    <t>应付债券</t>
  </si>
  <si>
    <t>6-2</t>
  </si>
  <si>
    <t>租赁负债</t>
  </si>
  <si>
    <t>6-3</t>
  </si>
  <si>
    <t>长期应付款</t>
  </si>
  <si>
    <t>6-4</t>
  </si>
  <si>
    <t>预计负债</t>
  </si>
  <si>
    <t>6-5</t>
  </si>
  <si>
    <t>递延收益</t>
  </si>
  <si>
    <t>6-6</t>
  </si>
  <si>
    <t>递延所得税负债</t>
  </si>
  <si>
    <t>6-7</t>
  </si>
  <si>
    <t>其他非流动负债</t>
  </si>
  <si>
    <t>6-8</t>
  </si>
  <si>
    <t>资产负债表</t>
  </si>
  <si>
    <r>
      <rPr>
        <sz val="10"/>
        <color theme="1"/>
        <rFont val="宋体"/>
        <charset val="134"/>
      </rPr>
      <t>资产</t>
    </r>
  </si>
  <si>
    <r>
      <rPr>
        <sz val="10"/>
        <color theme="1"/>
        <rFont val="宋体"/>
        <charset val="134"/>
      </rPr>
      <t>期初余额</t>
    </r>
  </si>
  <si>
    <r>
      <rPr>
        <sz val="10"/>
        <color theme="1"/>
        <rFont val="宋体"/>
        <charset val="134"/>
      </rPr>
      <t>期末余额</t>
    </r>
    <r>
      <rPr>
        <sz val="10"/>
        <color theme="1"/>
        <rFont val="Arial Narrow"/>
        <charset val="134"/>
      </rPr>
      <t xml:space="preserve"> </t>
    </r>
  </si>
  <si>
    <r>
      <rPr>
        <sz val="10"/>
        <color theme="1"/>
        <rFont val="宋体"/>
        <charset val="134"/>
      </rPr>
      <t>负债和所有者权益（或股东权益）</t>
    </r>
  </si>
  <si>
    <r>
      <rPr>
        <sz val="10"/>
        <color theme="1"/>
        <rFont val="宋体"/>
        <charset val="134"/>
      </rPr>
      <t>流动资产：</t>
    </r>
  </si>
  <si>
    <r>
      <rPr>
        <sz val="10"/>
        <color theme="1"/>
        <rFont val="宋体"/>
        <charset val="134"/>
      </rPr>
      <t>流动负债：</t>
    </r>
  </si>
  <si>
    <r>
      <rPr>
        <sz val="10"/>
        <color theme="1"/>
        <rFont val="宋体"/>
        <charset val="134"/>
      </rPr>
      <t>货币资金</t>
    </r>
  </si>
  <si>
    <r>
      <rPr>
        <sz val="10"/>
        <color theme="1"/>
        <rFont val="宋体"/>
        <charset val="134"/>
      </rPr>
      <t>短期借款</t>
    </r>
  </si>
  <si>
    <r>
      <rPr>
        <sz val="10"/>
        <color theme="1"/>
        <rFont val="宋体"/>
        <charset val="134"/>
      </rPr>
      <t>交易性金融资产</t>
    </r>
  </si>
  <si>
    <r>
      <rPr>
        <sz val="10"/>
        <color theme="1"/>
        <rFont val="宋体"/>
        <charset val="134"/>
      </rPr>
      <t>交易性金融负债</t>
    </r>
  </si>
  <si>
    <r>
      <rPr>
        <sz val="10"/>
        <color theme="1"/>
        <rFont val="宋体"/>
        <charset val="134"/>
      </rPr>
      <t>衍生金融资产</t>
    </r>
  </si>
  <si>
    <r>
      <rPr>
        <sz val="10"/>
        <color theme="1"/>
        <rFont val="宋体"/>
        <charset val="134"/>
      </rPr>
      <t>衍生金融负债</t>
    </r>
  </si>
  <si>
    <r>
      <rPr>
        <sz val="10"/>
        <color theme="1"/>
        <rFont val="宋体"/>
        <charset val="134"/>
      </rPr>
      <t>应收票据</t>
    </r>
  </si>
  <si>
    <r>
      <rPr>
        <sz val="10"/>
        <color theme="1"/>
        <rFont val="宋体"/>
        <charset val="134"/>
      </rPr>
      <t>应付票据</t>
    </r>
  </si>
  <si>
    <r>
      <rPr>
        <sz val="10"/>
        <color theme="1"/>
        <rFont val="宋体"/>
        <charset val="134"/>
      </rPr>
      <t>应收账款</t>
    </r>
  </si>
  <si>
    <r>
      <rPr>
        <sz val="10"/>
        <color theme="1"/>
        <rFont val="宋体"/>
        <charset val="134"/>
      </rPr>
      <t>应付账款</t>
    </r>
  </si>
  <si>
    <r>
      <rPr>
        <sz val="10"/>
        <color theme="1"/>
        <rFont val="宋体"/>
        <charset val="134"/>
      </rPr>
      <t>应收款项融资</t>
    </r>
  </si>
  <si>
    <r>
      <rPr>
        <sz val="10"/>
        <color theme="1"/>
        <rFont val="宋体"/>
        <charset val="134"/>
      </rPr>
      <t>预收款项</t>
    </r>
  </si>
  <si>
    <r>
      <rPr>
        <sz val="10"/>
        <color theme="1"/>
        <rFont val="宋体"/>
        <charset val="134"/>
      </rPr>
      <t>预付款项</t>
    </r>
  </si>
  <si>
    <r>
      <rPr>
        <sz val="10"/>
        <color theme="1"/>
        <rFont val="宋体"/>
        <charset val="134"/>
      </rPr>
      <t>合同负债</t>
    </r>
  </si>
  <si>
    <r>
      <rPr>
        <sz val="10"/>
        <color theme="1"/>
        <rFont val="宋体"/>
        <charset val="134"/>
      </rPr>
      <t>其他应收款</t>
    </r>
  </si>
  <si>
    <r>
      <rPr>
        <sz val="10"/>
        <color theme="1"/>
        <rFont val="宋体"/>
        <charset val="134"/>
      </rPr>
      <t>应付职工薪酬</t>
    </r>
  </si>
  <si>
    <r>
      <rPr>
        <sz val="10"/>
        <color theme="1"/>
        <rFont val="宋体"/>
        <charset val="134"/>
      </rPr>
      <t>存货</t>
    </r>
  </si>
  <si>
    <r>
      <rPr>
        <sz val="10"/>
        <color theme="1"/>
        <rFont val="宋体"/>
        <charset val="134"/>
      </rPr>
      <t>应交税费</t>
    </r>
  </si>
  <si>
    <r>
      <rPr>
        <sz val="10"/>
        <color theme="1"/>
        <rFont val="宋体"/>
        <charset val="134"/>
      </rPr>
      <t>合同资产</t>
    </r>
  </si>
  <si>
    <r>
      <rPr>
        <sz val="10"/>
        <color theme="1"/>
        <rFont val="宋体"/>
        <charset val="134"/>
      </rPr>
      <t>其他应付款</t>
    </r>
  </si>
  <si>
    <r>
      <rPr>
        <sz val="10"/>
        <color theme="1"/>
        <rFont val="宋体"/>
        <charset val="134"/>
      </rPr>
      <t>持有待售资产</t>
    </r>
  </si>
  <si>
    <r>
      <rPr>
        <sz val="10"/>
        <color theme="1"/>
        <rFont val="宋体"/>
        <charset val="134"/>
      </rPr>
      <t>持有待售负债</t>
    </r>
  </si>
  <si>
    <r>
      <rPr>
        <sz val="10"/>
        <color theme="1"/>
        <rFont val="宋体"/>
        <charset val="134"/>
      </rPr>
      <t>一年内到期的非流动资产</t>
    </r>
  </si>
  <si>
    <r>
      <rPr>
        <sz val="10"/>
        <color theme="1"/>
        <rFont val="宋体"/>
        <charset val="134"/>
      </rPr>
      <t>一年内到期的非流动负债</t>
    </r>
  </si>
  <si>
    <r>
      <rPr>
        <sz val="10"/>
        <color theme="1"/>
        <rFont val="宋体"/>
        <charset val="134"/>
      </rPr>
      <t>其他流动资产</t>
    </r>
  </si>
  <si>
    <r>
      <rPr>
        <sz val="10"/>
        <color theme="1"/>
        <rFont val="宋体"/>
        <charset val="134"/>
      </rPr>
      <t>其他流动负债</t>
    </r>
  </si>
  <si>
    <r>
      <rPr>
        <b/>
        <sz val="10"/>
        <color theme="1"/>
        <rFont val="宋体"/>
        <charset val="134"/>
      </rPr>
      <t>流动资产合计</t>
    </r>
  </si>
  <si>
    <r>
      <rPr>
        <b/>
        <sz val="10"/>
        <color theme="1"/>
        <rFont val="宋体"/>
        <charset val="134"/>
      </rPr>
      <t>流动负债合计</t>
    </r>
  </si>
  <si>
    <r>
      <rPr>
        <sz val="10"/>
        <color theme="1"/>
        <rFont val="宋体"/>
        <charset val="134"/>
      </rPr>
      <t>非流动资产：</t>
    </r>
  </si>
  <si>
    <r>
      <rPr>
        <sz val="10"/>
        <color theme="1"/>
        <rFont val="宋体"/>
        <charset val="134"/>
      </rPr>
      <t>非流动负债：</t>
    </r>
  </si>
  <si>
    <r>
      <rPr>
        <sz val="10"/>
        <color theme="1"/>
        <rFont val="宋体"/>
        <charset val="134"/>
      </rPr>
      <t>债权投资</t>
    </r>
  </si>
  <si>
    <r>
      <rPr>
        <sz val="10"/>
        <color theme="1"/>
        <rFont val="宋体"/>
        <charset val="134"/>
      </rPr>
      <t>长期借款</t>
    </r>
  </si>
  <si>
    <r>
      <rPr>
        <sz val="10"/>
        <color theme="1"/>
        <rFont val="宋体"/>
        <charset val="134"/>
      </rPr>
      <t>其他债权投资</t>
    </r>
  </si>
  <si>
    <r>
      <rPr>
        <sz val="10"/>
        <color theme="1"/>
        <rFont val="宋体"/>
        <charset val="134"/>
      </rPr>
      <t>应付债券</t>
    </r>
  </si>
  <si>
    <r>
      <rPr>
        <sz val="10"/>
        <color theme="1"/>
        <rFont val="宋体"/>
        <charset val="134"/>
      </rPr>
      <t>长期应收款</t>
    </r>
  </si>
  <si>
    <r>
      <rPr>
        <sz val="10"/>
        <color theme="1"/>
        <rFont val="宋体"/>
        <charset val="134"/>
      </rPr>
      <t>其中：优先股</t>
    </r>
  </si>
  <si>
    <r>
      <rPr>
        <sz val="10"/>
        <color theme="1"/>
        <rFont val="宋体"/>
        <charset val="134"/>
      </rPr>
      <t>长期股权投资</t>
    </r>
  </si>
  <si>
    <r>
      <rPr>
        <sz val="10"/>
        <color theme="1"/>
        <rFont val="Arial Narrow"/>
        <charset val="134"/>
      </rPr>
      <t xml:space="preserve">       </t>
    </r>
    <r>
      <rPr>
        <sz val="10"/>
        <color theme="1"/>
        <rFont val="宋体"/>
        <charset val="134"/>
      </rPr>
      <t>永续债</t>
    </r>
  </si>
  <si>
    <r>
      <rPr>
        <sz val="10"/>
        <color theme="1"/>
        <rFont val="宋体"/>
        <charset val="134"/>
      </rPr>
      <t>其他权益工具投资</t>
    </r>
  </si>
  <si>
    <r>
      <rPr>
        <sz val="10"/>
        <color theme="1"/>
        <rFont val="宋体"/>
        <charset val="134"/>
      </rPr>
      <t>租赁负债</t>
    </r>
  </si>
  <si>
    <r>
      <rPr>
        <sz val="10"/>
        <color theme="1"/>
        <rFont val="宋体"/>
        <charset val="134"/>
      </rPr>
      <t>其他非流动金融资产</t>
    </r>
  </si>
  <si>
    <r>
      <rPr>
        <sz val="10"/>
        <color theme="1"/>
        <rFont val="宋体"/>
        <charset val="134"/>
      </rPr>
      <t>长期应付款</t>
    </r>
  </si>
  <si>
    <r>
      <rPr>
        <sz val="10"/>
        <color theme="1"/>
        <rFont val="宋体"/>
        <charset val="134"/>
      </rPr>
      <t>投资性房地产</t>
    </r>
  </si>
  <si>
    <r>
      <rPr>
        <sz val="10"/>
        <color theme="1"/>
        <rFont val="宋体"/>
        <charset val="134"/>
      </rPr>
      <t>预计负债</t>
    </r>
  </si>
  <si>
    <r>
      <rPr>
        <sz val="10"/>
        <color theme="1"/>
        <rFont val="宋体"/>
        <charset val="134"/>
      </rPr>
      <t>固定资产</t>
    </r>
  </si>
  <si>
    <r>
      <rPr>
        <sz val="10"/>
        <color theme="1"/>
        <rFont val="宋体"/>
        <charset val="134"/>
      </rPr>
      <t>递延收益</t>
    </r>
  </si>
  <si>
    <r>
      <rPr>
        <sz val="10"/>
        <color theme="1"/>
        <rFont val="宋体"/>
        <charset val="134"/>
      </rPr>
      <t>在建工程</t>
    </r>
  </si>
  <si>
    <r>
      <rPr>
        <sz val="10"/>
        <color theme="1"/>
        <rFont val="宋体"/>
        <charset val="134"/>
      </rPr>
      <t>递延所得税负债</t>
    </r>
  </si>
  <si>
    <r>
      <rPr>
        <sz val="10"/>
        <color theme="1"/>
        <rFont val="宋体"/>
        <charset val="134"/>
      </rPr>
      <t>生产性生物资产</t>
    </r>
  </si>
  <si>
    <r>
      <rPr>
        <sz val="10"/>
        <color theme="1"/>
        <rFont val="宋体"/>
        <charset val="134"/>
      </rPr>
      <t>其他非流动负债</t>
    </r>
  </si>
  <si>
    <r>
      <rPr>
        <sz val="10"/>
        <color theme="1"/>
        <rFont val="宋体"/>
        <charset val="134"/>
      </rPr>
      <t>油气资产</t>
    </r>
  </si>
  <si>
    <r>
      <rPr>
        <b/>
        <sz val="10"/>
        <color theme="1"/>
        <rFont val="宋体"/>
        <charset val="134"/>
      </rPr>
      <t>非流动负债合计</t>
    </r>
  </si>
  <si>
    <r>
      <rPr>
        <sz val="10"/>
        <color theme="1"/>
        <rFont val="宋体"/>
        <charset val="134"/>
      </rPr>
      <t>使用权资产</t>
    </r>
  </si>
  <si>
    <r>
      <rPr>
        <b/>
        <sz val="10"/>
        <color theme="1"/>
        <rFont val="宋体"/>
        <charset val="134"/>
      </rPr>
      <t>负债合计</t>
    </r>
  </si>
  <si>
    <r>
      <rPr>
        <sz val="10"/>
        <color theme="1"/>
        <rFont val="宋体"/>
        <charset val="134"/>
      </rPr>
      <t>无形资产</t>
    </r>
  </si>
  <si>
    <r>
      <rPr>
        <sz val="10"/>
        <color theme="1"/>
        <rFont val="宋体"/>
        <charset val="134"/>
      </rPr>
      <t>所有者权益（或股东权益）：</t>
    </r>
  </si>
  <si>
    <r>
      <rPr>
        <sz val="10"/>
        <color theme="1"/>
        <rFont val="宋体"/>
        <charset val="134"/>
      </rPr>
      <t>开发支出</t>
    </r>
  </si>
  <si>
    <r>
      <rPr>
        <sz val="10"/>
        <color theme="1"/>
        <rFont val="宋体"/>
        <charset val="134"/>
      </rPr>
      <t>实收资本（或股本）</t>
    </r>
  </si>
  <si>
    <r>
      <rPr>
        <sz val="10"/>
        <color theme="1"/>
        <rFont val="宋体"/>
        <charset val="134"/>
      </rPr>
      <t>商誉</t>
    </r>
  </si>
  <si>
    <r>
      <rPr>
        <sz val="10"/>
        <color theme="1"/>
        <rFont val="宋体"/>
        <charset val="134"/>
      </rPr>
      <t>其他权益工具</t>
    </r>
  </si>
  <si>
    <r>
      <rPr>
        <sz val="10"/>
        <color theme="1"/>
        <rFont val="宋体"/>
        <charset val="134"/>
      </rPr>
      <t>长期待摊费用</t>
    </r>
  </si>
  <si>
    <r>
      <rPr>
        <sz val="10"/>
        <color theme="1"/>
        <rFont val="宋体"/>
        <charset val="134"/>
      </rPr>
      <t>递延所得税资产</t>
    </r>
  </si>
  <si>
    <r>
      <rPr>
        <sz val="10"/>
        <color theme="1"/>
        <rFont val="宋体"/>
        <charset val="134"/>
      </rPr>
      <t>其他非流动资产</t>
    </r>
  </si>
  <si>
    <r>
      <rPr>
        <sz val="10"/>
        <color theme="1"/>
        <rFont val="宋体"/>
        <charset val="134"/>
      </rPr>
      <t>资本公积</t>
    </r>
  </si>
  <si>
    <r>
      <rPr>
        <b/>
        <sz val="10"/>
        <color theme="1"/>
        <rFont val="宋体"/>
        <charset val="134"/>
      </rPr>
      <t>非流动资产合计</t>
    </r>
  </si>
  <si>
    <r>
      <rPr>
        <sz val="10"/>
        <color theme="1"/>
        <rFont val="宋体"/>
        <charset val="134"/>
      </rPr>
      <t>减：库存股</t>
    </r>
  </si>
  <si>
    <r>
      <rPr>
        <sz val="10"/>
        <color theme="1"/>
        <rFont val="宋体"/>
        <charset val="134"/>
      </rPr>
      <t>其他综合收益</t>
    </r>
  </si>
  <si>
    <r>
      <rPr>
        <sz val="10"/>
        <color theme="1"/>
        <rFont val="宋体"/>
        <charset val="134"/>
      </rPr>
      <t>专项储备</t>
    </r>
  </si>
  <si>
    <r>
      <rPr>
        <sz val="10"/>
        <color theme="1"/>
        <rFont val="宋体"/>
        <charset val="134"/>
      </rPr>
      <t>盈余公积</t>
    </r>
  </si>
  <si>
    <r>
      <rPr>
        <sz val="10"/>
        <color theme="1"/>
        <rFont val="宋体"/>
        <charset val="134"/>
      </rPr>
      <t>未分配利润</t>
    </r>
  </si>
  <si>
    <r>
      <rPr>
        <b/>
        <sz val="10"/>
        <color theme="1"/>
        <rFont val="宋体"/>
        <charset val="134"/>
      </rPr>
      <t>所有者权益（或股东权益）合计</t>
    </r>
  </si>
  <si>
    <r>
      <rPr>
        <b/>
        <sz val="10"/>
        <color theme="1"/>
        <rFont val="宋体"/>
        <charset val="134"/>
      </rPr>
      <t>资产总计</t>
    </r>
  </si>
  <si>
    <r>
      <rPr>
        <b/>
        <sz val="10"/>
        <color theme="1"/>
        <rFont val="宋体"/>
        <charset val="134"/>
      </rPr>
      <t>负债和所有者权益（或股东权益）总计</t>
    </r>
  </si>
  <si>
    <r>
      <rPr>
        <sz val="20"/>
        <rFont val="黑体"/>
        <charset val="134"/>
      </rPr>
      <t>资</t>
    </r>
    <r>
      <rPr>
        <sz val="20"/>
        <rFont val="黑体"/>
        <charset val="134"/>
      </rPr>
      <t>产</t>
    </r>
    <r>
      <rPr>
        <sz val="20"/>
        <rFont val="黑体"/>
        <charset val="134"/>
      </rPr>
      <t>评</t>
    </r>
    <r>
      <rPr>
        <sz val="20"/>
        <rFont val="黑体"/>
        <charset val="134"/>
      </rPr>
      <t>估</t>
    </r>
    <r>
      <rPr>
        <sz val="20"/>
        <rFont val="黑体"/>
        <charset val="134"/>
      </rPr>
      <t>结</t>
    </r>
    <r>
      <rPr>
        <sz val="20"/>
        <rFont val="黑体"/>
        <charset val="134"/>
      </rPr>
      <t>果</t>
    </r>
    <r>
      <rPr>
        <sz val="20"/>
        <rFont val="黑体"/>
        <charset val="134"/>
      </rPr>
      <t>汇</t>
    </r>
    <r>
      <rPr>
        <sz val="20"/>
        <rFont val="黑体"/>
        <charset val="134"/>
      </rPr>
      <t>总</t>
    </r>
    <r>
      <rPr>
        <sz val="20"/>
        <rFont val="黑体"/>
        <charset val="134"/>
      </rPr>
      <t>表</t>
    </r>
  </si>
  <si>
    <r>
      <rPr>
        <sz val="10"/>
        <rFont val="宋体"/>
        <charset val="134"/>
      </rPr>
      <t>表</t>
    </r>
    <r>
      <rPr>
        <sz val="10"/>
        <rFont val="Arial Narrow"/>
        <charset val="134"/>
      </rPr>
      <t>1</t>
    </r>
  </si>
  <si>
    <r>
      <rPr>
        <sz val="10"/>
        <rFont val="宋体"/>
        <charset val="134"/>
      </rPr>
      <t>金额单位：人民币万元</t>
    </r>
  </si>
  <si>
    <r>
      <rPr>
        <sz val="10"/>
        <color indexed="8"/>
        <rFont val="宋体"/>
        <charset val="134"/>
      </rPr>
      <t>项</t>
    </r>
    <r>
      <rPr>
        <sz val="10"/>
        <color indexed="8"/>
        <rFont val="Arial Narrow"/>
        <charset val="134"/>
      </rPr>
      <t xml:space="preserve">            </t>
    </r>
    <r>
      <rPr>
        <sz val="10"/>
        <color indexed="8"/>
        <rFont val="宋体"/>
        <charset val="134"/>
      </rPr>
      <t>目</t>
    </r>
  </si>
  <si>
    <r>
      <rPr>
        <sz val="10"/>
        <rFont val="宋体"/>
        <charset val="134"/>
      </rPr>
      <t>账面价值</t>
    </r>
  </si>
  <si>
    <t>评估价值</t>
  </si>
  <si>
    <t>增值税</t>
  </si>
  <si>
    <t>价税合一价</t>
  </si>
  <si>
    <r>
      <rPr>
        <sz val="10"/>
        <rFont val="宋体"/>
        <charset val="134"/>
      </rPr>
      <t>增减值</t>
    </r>
  </si>
  <si>
    <r>
      <rPr>
        <sz val="10"/>
        <rFont val="宋体"/>
        <charset val="134"/>
      </rPr>
      <t>增值率％</t>
    </r>
  </si>
  <si>
    <t>A</t>
  </si>
  <si>
    <t>B</t>
  </si>
  <si>
    <t>C</t>
  </si>
  <si>
    <t>D</t>
  </si>
  <si>
    <t>C=B-A</t>
  </si>
  <si>
    <t>D=C/A×100%</t>
  </si>
  <si>
    <r>
      <rPr>
        <sz val="10"/>
        <rFont val="宋体"/>
        <charset val="134"/>
      </rPr>
      <t>流动资产</t>
    </r>
  </si>
  <si>
    <r>
      <rPr>
        <sz val="10"/>
        <rFont val="宋体"/>
        <charset val="134"/>
      </rPr>
      <t>非流动资产</t>
    </r>
  </si>
  <si>
    <r>
      <rPr>
        <sz val="10"/>
        <color indexed="8"/>
        <rFont val="宋体"/>
        <charset val="134"/>
      </rPr>
      <t>其中：债权投资</t>
    </r>
  </si>
  <si>
    <r>
      <rPr>
        <sz val="10"/>
        <color indexed="8"/>
        <rFont val="Arial Narrow"/>
        <charset val="134"/>
      </rPr>
      <t xml:space="preserve">       </t>
    </r>
    <r>
      <rPr>
        <sz val="10"/>
        <color indexed="8"/>
        <rFont val="宋体"/>
        <charset val="134"/>
      </rPr>
      <t>其他债权投资</t>
    </r>
  </si>
  <si>
    <r>
      <rPr>
        <sz val="10"/>
        <color indexed="8"/>
        <rFont val="Arial Narrow"/>
        <charset val="134"/>
      </rPr>
      <t xml:space="preserve">       </t>
    </r>
    <r>
      <rPr>
        <sz val="10"/>
        <color indexed="8"/>
        <rFont val="宋体"/>
        <charset val="134"/>
      </rPr>
      <t>长期应收款</t>
    </r>
  </si>
  <si>
    <r>
      <rPr>
        <sz val="10"/>
        <color indexed="8"/>
        <rFont val="Arial Narrow"/>
        <charset val="134"/>
      </rPr>
      <t xml:space="preserve">       </t>
    </r>
    <r>
      <rPr>
        <sz val="10"/>
        <color indexed="8"/>
        <rFont val="宋体"/>
        <charset val="134"/>
      </rPr>
      <t>长期股权投资</t>
    </r>
  </si>
  <si>
    <r>
      <rPr>
        <sz val="10"/>
        <color indexed="8"/>
        <rFont val="Arial Narrow"/>
        <charset val="134"/>
      </rPr>
      <t xml:space="preserve">       </t>
    </r>
    <r>
      <rPr>
        <sz val="10"/>
        <color indexed="8"/>
        <rFont val="宋体"/>
        <charset val="134"/>
      </rPr>
      <t>其他权益工具投资</t>
    </r>
  </si>
  <si>
    <r>
      <rPr>
        <sz val="10"/>
        <color indexed="8"/>
        <rFont val="Arial Narrow"/>
        <charset val="134"/>
      </rPr>
      <t xml:space="preserve">       </t>
    </r>
    <r>
      <rPr>
        <sz val="10"/>
        <color indexed="8"/>
        <rFont val="宋体"/>
        <charset val="134"/>
      </rPr>
      <t>其他非流动金融资产</t>
    </r>
  </si>
  <si>
    <r>
      <rPr>
        <sz val="10"/>
        <color indexed="8"/>
        <rFont val="Arial Narrow"/>
        <charset val="134"/>
      </rPr>
      <t xml:space="preserve">       </t>
    </r>
    <r>
      <rPr>
        <sz val="10"/>
        <color indexed="8"/>
        <rFont val="宋体"/>
        <charset val="134"/>
      </rPr>
      <t>投资性房地产</t>
    </r>
  </si>
  <si>
    <r>
      <rPr>
        <sz val="10"/>
        <color rgb="FF000000"/>
        <rFont val="Arial Narrow"/>
        <charset val="134"/>
      </rPr>
      <t xml:space="preserve">  </t>
    </r>
    <r>
      <rPr>
        <sz val="10"/>
        <color rgb="FF000000"/>
        <rFont val="宋体"/>
        <charset val="134"/>
      </rPr>
      <t>固定资产</t>
    </r>
  </si>
  <si>
    <r>
      <rPr>
        <sz val="10"/>
        <color indexed="8"/>
        <rFont val="Arial Narrow"/>
        <charset val="134"/>
      </rPr>
      <t xml:space="preserve">       </t>
    </r>
    <r>
      <rPr>
        <sz val="10"/>
        <color indexed="8"/>
        <rFont val="宋体"/>
        <charset val="134"/>
      </rPr>
      <t>在建工程</t>
    </r>
  </si>
  <si>
    <r>
      <rPr>
        <sz val="10"/>
        <color indexed="8"/>
        <rFont val="Arial Narrow"/>
        <charset val="134"/>
      </rPr>
      <t xml:space="preserve">       </t>
    </r>
    <r>
      <rPr>
        <sz val="10"/>
        <color indexed="8"/>
        <rFont val="宋体"/>
        <charset val="134"/>
      </rPr>
      <t>生产性生物资产</t>
    </r>
  </si>
  <si>
    <r>
      <rPr>
        <sz val="10"/>
        <color indexed="8"/>
        <rFont val="Arial Narrow"/>
        <charset val="134"/>
      </rPr>
      <t xml:space="preserve">       </t>
    </r>
    <r>
      <rPr>
        <sz val="10"/>
        <color indexed="8"/>
        <rFont val="宋体"/>
        <charset val="134"/>
      </rPr>
      <t>油气资产</t>
    </r>
  </si>
  <si>
    <r>
      <rPr>
        <sz val="10"/>
        <color indexed="8"/>
        <rFont val="Arial Narrow"/>
        <charset val="134"/>
      </rPr>
      <t xml:space="preserve">       </t>
    </r>
    <r>
      <rPr>
        <sz val="10"/>
        <color indexed="8"/>
        <rFont val="宋体"/>
        <charset val="134"/>
      </rPr>
      <t>使用权资产</t>
    </r>
  </si>
  <si>
    <r>
      <rPr>
        <sz val="10"/>
        <color indexed="8"/>
        <rFont val="Arial Narrow"/>
        <charset val="134"/>
      </rPr>
      <t xml:space="preserve">       </t>
    </r>
    <r>
      <rPr>
        <sz val="10"/>
        <color indexed="8"/>
        <rFont val="宋体"/>
        <charset val="134"/>
      </rPr>
      <t>无形资产</t>
    </r>
  </si>
  <si>
    <r>
      <rPr>
        <sz val="10"/>
        <color indexed="8"/>
        <rFont val="Arial Narrow"/>
        <charset val="134"/>
      </rPr>
      <t xml:space="preserve">       </t>
    </r>
    <r>
      <rPr>
        <sz val="10"/>
        <color indexed="8"/>
        <rFont val="宋体"/>
        <charset val="134"/>
      </rPr>
      <t>开发支出</t>
    </r>
  </si>
  <si>
    <r>
      <rPr>
        <sz val="10"/>
        <color indexed="8"/>
        <rFont val="Arial Narrow"/>
        <charset val="134"/>
      </rPr>
      <t xml:space="preserve">       </t>
    </r>
    <r>
      <rPr>
        <sz val="10"/>
        <color indexed="8"/>
        <rFont val="宋体"/>
        <charset val="134"/>
      </rPr>
      <t>商誉</t>
    </r>
  </si>
  <si>
    <r>
      <rPr>
        <sz val="10"/>
        <color indexed="8"/>
        <rFont val="Arial Narrow"/>
        <charset val="134"/>
      </rPr>
      <t xml:space="preserve">       </t>
    </r>
    <r>
      <rPr>
        <sz val="10"/>
        <color indexed="8"/>
        <rFont val="宋体"/>
        <charset val="134"/>
      </rPr>
      <t>长期待摊费用</t>
    </r>
  </si>
  <si>
    <r>
      <rPr>
        <sz val="10"/>
        <color indexed="8"/>
        <rFont val="Arial Narrow"/>
        <charset val="134"/>
      </rPr>
      <t xml:space="preserve">       </t>
    </r>
    <r>
      <rPr>
        <sz val="10"/>
        <color indexed="8"/>
        <rFont val="宋体"/>
        <charset val="134"/>
      </rPr>
      <t>递延所得税资产</t>
    </r>
  </si>
  <si>
    <r>
      <rPr>
        <sz val="10"/>
        <color indexed="8"/>
        <rFont val="Arial Narrow"/>
        <charset val="134"/>
      </rPr>
      <t xml:space="preserve">       </t>
    </r>
    <r>
      <rPr>
        <sz val="10"/>
        <color indexed="8"/>
        <rFont val="宋体"/>
        <charset val="134"/>
      </rPr>
      <t>其他非流动资产</t>
    </r>
  </si>
  <si>
    <r>
      <rPr>
        <b/>
        <sz val="10"/>
        <rFont val="宋体"/>
        <charset val="134"/>
      </rPr>
      <t>资产总计</t>
    </r>
  </si>
  <si>
    <r>
      <rPr>
        <sz val="10"/>
        <rFont val="宋体"/>
        <charset val="134"/>
      </rPr>
      <t>流动负债</t>
    </r>
  </si>
  <si>
    <r>
      <rPr>
        <sz val="10"/>
        <rFont val="宋体"/>
        <charset val="134"/>
      </rPr>
      <t>非流动负债</t>
    </r>
  </si>
  <si>
    <r>
      <rPr>
        <b/>
        <sz val="10"/>
        <rFont val="宋体"/>
        <charset val="134"/>
      </rPr>
      <t>负债合计</t>
    </r>
  </si>
  <si>
    <r>
      <rPr>
        <b/>
        <sz val="10"/>
        <rFont val="宋体"/>
        <charset val="134"/>
      </rPr>
      <t>净资产（所有者权益）</t>
    </r>
  </si>
  <si>
    <r>
      <rPr>
        <sz val="18"/>
        <rFont val="黑体"/>
        <charset val="134"/>
      </rPr>
      <t>资产评估结果分类汇总表</t>
    </r>
  </si>
  <si>
    <r>
      <rPr>
        <sz val="10"/>
        <rFont val="宋体"/>
        <charset val="134"/>
      </rPr>
      <t>表</t>
    </r>
    <r>
      <rPr>
        <sz val="10"/>
        <rFont val="Arial Narrow"/>
        <charset val="134"/>
      </rPr>
      <t>2</t>
    </r>
  </si>
  <si>
    <r>
      <rPr>
        <sz val="10"/>
        <rFont val="宋体"/>
        <charset val="134"/>
      </rPr>
      <t>金额单位：人民币元</t>
    </r>
  </si>
  <si>
    <r>
      <rPr>
        <sz val="10"/>
        <rFont val="宋体"/>
        <charset val="134"/>
      </rPr>
      <t>序号</t>
    </r>
  </si>
  <si>
    <r>
      <rPr>
        <sz val="10"/>
        <color indexed="8"/>
        <rFont val="宋体"/>
        <charset val="134"/>
      </rPr>
      <t>科目名称</t>
    </r>
  </si>
  <si>
    <r>
      <rPr>
        <sz val="10"/>
        <rFont val="宋体"/>
        <charset val="134"/>
      </rPr>
      <t>评估价值</t>
    </r>
  </si>
  <si>
    <r>
      <rPr>
        <sz val="10"/>
        <rFont val="宋体"/>
        <charset val="134"/>
      </rPr>
      <t>增值率</t>
    </r>
    <r>
      <rPr>
        <sz val="10"/>
        <rFont val="Arial Narrow"/>
        <charset val="134"/>
      </rPr>
      <t>%</t>
    </r>
  </si>
  <si>
    <r>
      <rPr>
        <b/>
        <sz val="10"/>
        <rFont val="宋体"/>
        <charset val="134"/>
      </rPr>
      <t>企业报表数</t>
    </r>
  </si>
  <si>
    <r>
      <rPr>
        <b/>
        <sz val="10"/>
        <color indexed="8"/>
        <rFont val="宋体"/>
        <charset val="134"/>
      </rPr>
      <t>一、流动资产合计</t>
    </r>
  </si>
  <si>
    <r>
      <rPr>
        <u/>
        <sz val="10"/>
        <color indexed="12"/>
        <rFont val="宋体"/>
        <charset val="134"/>
      </rPr>
      <t>货币资金</t>
    </r>
  </si>
  <si>
    <r>
      <rPr>
        <u/>
        <sz val="10"/>
        <color indexed="12"/>
        <rFont val="宋体"/>
        <charset val="134"/>
      </rPr>
      <t>交易性金融资产</t>
    </r>
  </si>
  <si>
    <r>
      <rPr>
        <u/>
        <sz val="10"/>
        <color indexed="12"/>
        <rFont val="宋体"/>
        <charset val="134"/>
      </rPr>
      <t>衍生金融资产</t>
    </r>
  </si>
  <si>
    <r>
      <rPr>
        <u/>
        <sz val="10"/>
        <color indexed="12"/>
        <rFont val="宋体"/>
        <charset val="134"/>
      </rPr>
      <t>应收票据</t>
    </r>
  </si>
  <si>
    <r>
      <rPr>
        <u/>
        <sz val="10"/>
        <color indexed="12"/>
        <rFont val="宋体"/>
        <charset val="134"/>
      </rPr>
      <t>应收账款</t>
    </r>
  </si>
  <si>
    <r>
      <rPr>
        <u/>
        <sz val="10"/>
        <color indexed="12"/>
        <rFont val="宋体"/>
        <charset val="134"/>
      </rPr>
      <t>应收款项融资</t>
    </r>
  </si>
  <si>
    <r>
      <rPr>
        <u/>
        <sz val="10"/>
        <color indexed="12"/>
        <rFont val="宋体"/>
        <charset val="134"/>
      </rPr>
      <t>预付款项</t>
    </r>
  </si>
  <si>
    <r>
      <rPr>
        <u/>
        <sz val="10"/>
        <color indexed="12"/>
        <rFont val="宋体"/>
        <charset val="134"/>
      </rPr>
      <t>其他应收款</t>
    </r>
  </si>
  <si>
    <r>
      <rPr>
        <u/>
        <sz val="10"/>
        <color indexed="12"/>
        <rFont val="宋体"/>
        <charset val="134"/>
      </rPr>
      <t>存货</t>
    </r>
  </si>
  <si>
    <r>
      <rPr>
        <u/>
        <sz val="10"/>
        <color indexed="12"/>
        <rFont val="宋体"/>
        <charset val="134"/>
      </rPr>
      <t>合同资产</t>
    </r>
  </si>
  <si>
    <r>
      <rPr>
        <u/>
        <sz val="10"/>
        <color indexed="12"/>
        <rFont val="宋体"/>
        <charset val="134"/>
      </rPr>
      <t>持有待售资产</t>
    </r>
  </si>
  <si>
    <r>
      <rPr>
        <u/>
        <sz val="10"/>
        <color indexed="12"/>
        <rFont val="宋体"/>
        <charset val="134"/>
      </rPr>
      <t>一年内到期的非流动资产</t>
    </r>
  </si>
  <si>
    <r>
      <rPr>
        <u/>
        <sz val="10"/>
        <color indexed="12"/>
        <rFont val="宋体"/>
        <charset val="134"/>
      </rPr>
      <t>其他流动资产</t>
    </r>
  </si>
  <si>
    <r>
      <rPr>
        <b/>
        <sz val="10"/>
        <color indexed="8"/>
        <rFont val="宋体"/>
        <charset val="134"/>
      </rPr>
      <t>二、非流动资产合计</t>
    </r>
  </si>
  <si>
    <r>
      <rPr>
        <u/>
        <sz val="10"/>
        <color indexed="12"/>
        <rFont val="宋体"/>
        <charset val="134"/>
      </rPr>
      <t>债权投资</t>
    </r>
  </si>
  <si>
    <r>
      <rPr>
        <u/>
        <sz val="10"/>
        <color indexed="12"/>
        <rFont val="宋体"/>
        <charset val="134"/>
      </rPr>
      <t>其他债权投资</t>
    </r>
  </si>
  <si>
    <r>
      <rPr>
        <u/>
        <sz val="10"/>
        <color indexed="12"/>
        <rFont val="宋体"/>
        <charset val="134"/>
      </rPr>
      <t>长期应收款</t>
    </r>
  </si>
  <si>
    <r>
      <rPr>
        <u/>
        <sz val="10"/>
        <color indexed="12"/>
        <rFont val="宋体"/>
        <charset val="134"/>
      </rPr>
      <t>长期股权投资</t>
    </r>
  </si>
  <si>
    <r>
      <rPr>
        <u/>
        <sz val="10"/>
        <color indexed="12"/>
        <rFont val="宋体"/>
        <charset val="134"/>
      </rPr>
      <t>其他权益工具投资</t>
    </r>
  </si>
  <si>
    <r>
      <rPr>
        <u/>
        <sz val="10"/>
        <color indexed="12"/>
        <rFont val="宋体"/>
        <charset val="134"/>
      </rPr>
      <t>其他非流动金融资产</t>
    </r>
  </si>
  <si>
    <r>
      <rPr>
        <u/>
        <sz val="10"/>
        <color indexed="12"/>
        <rFont val="宋体"/>
        <charset val="134"/>
      </rPr>
      <t>投资性房地产</t>
    </r>
  </si>
  <si>
    <r>
      <rPr>
        <u/>
        <sz val="10"/>
        <color indexed="12"/>
        <rFont val="宋体"/>
        <charset val="134"/>
      </rPr>
      <t>固定资产</t>
    </r>
  </si>
  <si>
    <r>
      <rPr>
        <u/>
        <sz val="10"/>
        <color indexed="12"/>
        <rFont val="宋体"/>
        <charset val="134"/>
      </rPr>
      <t>在建工程</t>
    </r>
  </si>
  <si>
    <r>
      <rPr>
        <u/>
        <sz val="10"/>
        <color indexed="12"/>
        <rFont val="宋体"/>
        <charset val="134"/>
      </rPr>
      <t>生产性生物资产</t>
    </r>
  </si>
  <si>
    <r>
      <rPr>
        <u/>
        <sz val="10"/>
        <color indexed="12"/>
        <rFont val="宋体"/>
        <charset val="134"/>
      </rPr>
      <t>油气资产</t>
    </r>
  </si>
  <si>
    <r>
      <rPr>
        <u/>
        <sz val="10"/>
        <color rgb="FF800080"/>
        <rFont val="宋体"/>
        <charset val="134"/>
      </rPr>
      <t>使用权资产</t>
    </r>
  </si>
  <si>
    <r>
      <rPr>
        <u/>
        <sz val="10"/>
        <color indexed="12"/>
        <rFont val="宋体"/>
        <charset val="134"/>
      </rPr>
      <t>无形资产</t>
    </r>
  </si>
  <si>
    <r>
      <rPr>
        <u/>
        <sz val="10"/>
        <color indexed="12"/>
        <rFont val="宋体"/>
        <charset val="134"/>
      </rPr>
      <t>开发支出</t>
    </r>
  </si>
  <si>
    <r>
      <rPr>
        <u/>
        <sz val="10"/>
        <color indexed="12"/>
        <rFont val="宋体"/>
        <charset val="134"/>
      </rPr>
      <t>商誉</t>
    </r>
  </si>
  <si>
    <r>
      <rPr>
        <u/>
        <sz val="10"/>
        <color indexed="12"/>
        <rFont val="宋体"/>
        <charset val="134"/>
      </rPr>
      <t>长期待摊费用</t>
    </r>
  </si>
  <si>
    <r>
      <rPr>
        <u/>
        <sz val="10"/>
        <color indexed="12"/>
        <rFont val="宋体"/>
        <charset val="134"/>
      </rPr>
      <t>递延所得税资产</t>
    </r>
  </si>
  <si>
    <r>
      <rPr>
        <u/>
        <sz val="10"/>
        <color indexed="12"/>
        <rFont val="宋体"/>
        <charset val="134"/>
      </rPr>
      <t>其他非流动资产</t>
    </r>
  </si>
  <si>
    <r>
      <rPr>
        <b/>
        <sz val="10"/>
        <color indexed="8"/>
        <rFont val="宋体"/>
        <charset val="134"/>
      </rPr>
      <t>三、资产总计</t>
    </r>
  </si>
  <si>
    <r>
      <rPr>
        <b/>
        <sz val="10"/>
        <color indexed="8"/>
        <rFont val="宋体"/>
        <charset val="134"/>
      </rPr>
      <t>四、流动负债合计</t>
    </r>
  </si>
  <si>
    <r>
      <rPr>
        <u/>
        <sz val="10"/>
        <color indexed="12"/>
        <rFont val="宋体"/>
        <charset val="134"/>
      </rPr>
      <t>短期借款</t>
    </r>
  </si>
  <si>
    <r>
      <rPr>
        <u/>
        <sz val="10"/>
        <color indexed="12"/>
        <rFont val="宋体"/>
        <charset val="134"/>
      </rPr>
      <t>交易性金融负债</t>
    </r>
  </si>
  <si>
    <r>
      <rPr>
        <u/>
        <sz val="10"/>
        <color indexed="12"/>
        <rFont val="宋体"/>
        <charset val="134"/>
      </rPr>
      <t>衍生金融负债</t>
    </r>
  </si>
  <si>
    <r>
      <rPr>
        <u/>
        <sz val="10"/>
        <color indexed="12"/>
        <rFont val="宋体"/>
        <charset val="134"/>
      </rPr>
      <t>应付票据</t>
    </r>
  </si>
  <si>
    <r>
      <rPr>
        <u/>
        <sz val="10"/>
        <color indexed="12"/>
        <rFont val="宋体"/>
        <charset val="134"/>
      </rPr>
      <t>应付账款</t>
    </r>
  </si>
  <si>
    <r>
      <rPr>
        <u/>
        <sz val="10"/>
        <color indexed="12"/>
        <rFont val="宋体"/>
        <charset val="134"/>
      </rPr>
      <t>预收款项</t>
    </r>
  </si>
  <si>
    <r>
      <rPr>
        <u/>
        <sz val="10"/>
        <color indexed="12"/>
        <rFont val="宋体"/>
        <charset val="134"/>
      </rPr>
      <t>合同负债</t>
    </r>
  </si>
  <si>
    <r>
      <rPr>
        <u/>
        <sz val="10"/>
        <color indexed="12"/>
        <rFont val="宋体"/>
        <charset val="134"/>
      </rPr>
      <t>应付职工薪酬</t>
    </r>
  </si>
  <si>
    <r>
      <rPr>
        <u/>
        <sz val="10"/>
        <color indexed="12"/>
        <rFont val="宋体"/>
        <charset val="134"/>
      </rPr>
      <t>应交税费</t>
    </r>
  </si>
  <si>
    <r>
      <rPr>
        <u/>
        <sz val="10"/>
        <color indexed="12"/>
        <rFont val="宋体"/>
        <charset val="134"/>
      </rPr>
      <t>其他应付款</t>
    </r>
  </si>
  <si>
    <r>
      <rPr>
        <u/>
        <sz val="10"/>
        <color indexed="12"/>
        <rFont val="宋体"/>
        <charset val="134"/>
      </rPr>
      <t>持有待售负债</t>
    </r>
  </si>
  <si>
    <r>
      <rPr>
        <u/>
        <sz val="10"/>
        <color indexed="12"/>
        <rFont val="宋体"/>
        <charset val="134"/>
      </rPr>
      <t>一年内到期的非流动负债</t>
    </r>
  </si>
  <si>
    <r>
      <rPr>
        <u/>
        <sz val="10"/>
        <color indexed="12"/>
        <rFont val="宋体"/>
        <charset val="134"/>
      </rPr>
      <t>其他流动负债</t>
    </r>
  </si>
  <si>
    <r>
      <rPr>
        <b/>
        <sz val="10"/>
        <color indexed="8"/>
        <rFont val="宋体"/>
        <charset val="134"/>
      </rPr>
      <t>五、非流动负债合计</t>
    </r>
  </si>
  <si>
    <r>
      <rPr>
        <u/>
        <sz val="10"/>
        <color indexed="12"/>
        <rFont val="宋体"/>
        <charset val="134"/>
      </rPr>
      <t>长期借款</t>
    </r>
  </si>
  <si>
    <r>
      <rPr>
        <u/>
        <sz val="10"/>
        <color indexed="12"/>
        <rFont val="宋体"/>
        <charset val="134"/>
      </rPr>
      <t>应付债券</t>
    </r>
  </si>
  <si>
    <r>
      <rPr>
        <u/>
        <sz val="10"/>
        <color indexed="12"/>
        <rFont val="宋体"/>
        <charset val="134"/>
      </rPr>
      <t>租赁负债</t>
    </r>
  </si>
  <si>
    <r>
      <rPr>
        <u/>
        <sz val="10"/>
        <color indexed="12"/>
        <rFont val="宋体"/>
        <charset val="134"/>
      </rPr>
      <t>长期应付款</t>
    </r>
  </si>
  <si>
    <r>
      <rPr>
        <u/>
        <sz val="10"/>
        <color indexed="12"/>
        <rFont val="宋体"/>
        <charset val="134"/>
      </rPr>
      <t>预计负债</t>
    </r>
  </si>
  <si>
    <r>
      <rPr>
        <u/>
        <sz val="10"/>
        <color indexed="12"/>
        <rFont val="宋体"/>
        <charset val="134"/>
      </rPr>
      <t>递延收益</t>
    </r>
  </si>
  <si>
    <r>
      <rPr>
        <u/>
        <sz val="10"/>
        <color indexed="12"/>
        <rFont val="宋体"/>
        <charset val="134"/>
      </rPr>
      <t>递延所得税负债</t>
    </r>
  </si>
  <si>
    <r>
      <rPr>
        <u/>
        <sz val="10"/>
        <color indexed="12"/>
        <rFont val="宋体"/>
        <charset val="134"/>
      </rPr>
      <t>其他非流动负债</t>
    </r>
  </si>
  <si>
    <r>
      <rPr>
        <b/>
        <sz val="10"/>
        <color indexed="8"/>
        <rFont val="宋体"/>
        <charset val="134"/>
      </rPr>
      <t>六、负债总计</t>
    </r>
  </si>
  <si>
    <r>
      <rPr>
        <b/>
        <sz val="10"/>
        <color indexed="8"/>
        <rFont val="宋体"/>
        <charset val="134"/>
      </rPr>
      <t>七、净资产（所有者权益）</t>
    </r>
  </si>
  <si>
    <t>流动资产评估汇总表</t>
  </si>
  <si>
    <r>
      <rPr>
        <sz val="10"/>
        <rFont val="宋体"/>
        <charset val="134"/>
      </rPr>
      <t>表</t>
    </r>
    <r>
      <rPr>
        <sz val="10"/>
        <rFont val="Arial Narrow"/>
        <charset val="134"/>
      </rPr>
      <t>3</t>
    </r>
  </si>
  <si>
    <t>金额单位：人民币元</t>
  </si>
  <si>
    <t>编号</t>
  </si>
  <si>
    <t>科目名称</t>
  </si>
  <si>
    <t>账面价值</t>
  </si>
  <si>
    <t>增减值</t>
  </si>
  <si>
    <r>
      <rPr>
        <sz val="10"/>
        <color indexed="8"/>
        <rFont val="宋体"/>
        <charset val="134"/>
      </rPr>
      <t>增值率</t>
    </r>
    <r>
      <rPr>
        <sz val="10"/>
        <rFont val="Arial Narrow"/>
        <charset val="134"/>
      </rPr>
      <t>%</t>
    </r>
  </si>
  <si>
    <t>预付账款</t>
  </si>
  <si>
    <r>
      <rPr>
        <sz val="10"/>
        <rFont val="宋体"/>
        <charset val="134"/>
      </rPr>
      <t>持有待售资产</t>
    </r>
  </si>
  <si>
    <r>
      <rPr>
        <sz val="18"/>
        <rFont val="黑体"/>
        <charset val="134"/>
      </rPr>
      <t>货币资金评估汇总表</t>
    </r>
  </si>
  <si>
    <r>
      <rPr>
        <sz val="10"/>
        <rFont val="宋体"/>
        <charset val="134"/>
      </rPr>
      <t>表</t>
    </r>
    <r>
      <rPr>
        <sz val="10"/>
        <rFont val="Arial Narrow"/>
        <charset val="134"/>
      </rPr>
      <t>3-1</t>
    </r>
  </si>
  <si>
    <r>
      <rPr>
        <sz val="10"/>
        <rFont val="宋体"/>
        <charset val="134"/>
      </rPr>
      <t>编号</t>
    </r>
  </si>
  <si>
    <r>
      <rPr>
        <sz val="10"/>
        <rFont val="宋体"/>
        <charset val="134"/>
      </rPr>
      <t>科目名称</t>
    </r>
  </si>
  <si>
    <r>
      <rPr>
        <sz val="10"/>
        <rFont val="宋体"/>
        <charset val="134"/>
      </rPr>
      <t>备注</t>
    </r>
  </si>
  <si>
    <t>3-1-1</t>
  </si>
  <si>
    <r>
      <rPr>
        <sz val="10"/>
        <rFont val="宋体"/>
        <charset val="134"/>
      </rPr>
      <t>现金</t>
    </r>
  </si>
  <si>
    <t>3-1-2</t>
  </si>
  <si>
    <r>
      <rPr>
        <sz val="10"/>
        <rFont val="宋体"/>
        <charset val="134"/>
      </rPr>
      <t>银行存款</t>
    </r>
  </si>
  <si>
    <t>3-1-3</t>
  </si>
  <si>
    <r>
      <rPr>
        <sz val="10"/>
        <rFont val="宋体"/>
        <charset val="134"/>
      </rPr>
      <t>其他货币资金</t>
    </r>
  </si>
  <si>
    <r>
      <rPr>
        <sz val="10"/>
        <rFont val="宋体"/>
        <charset val="134"/>
      </rPr>
      <t>合</t>
    </r>
    <r>
      <rPr>
        <sz val="10"/>
        <rFont val="Arial Narrow"/>
        <charset val="134"/>
      </rPr>
      <t xml:space="preserve">     </t>
    </r>
    <r>
      <rPr>
        <sz val="10"/>
        <rFont val="宋体"/>
        <charset val="134"/>
      </rPr>
      <t>计</t>
    </r>
  </si>
  <si>
    <t>货币资金—现金评估明细表</t>
  </si>
  <si>
    <r>
      <rPr>
        <sz val="10"/>
        <rFont val="宋体"/>
        <charset val="134"/>
      </rPr>
      <t>表</t>
    </r>
    <r>
      <rPr>
        <sz val="10"/>
        <rFont val="Arial Narrow"/>
        <charset val="134"/>
      </rPr>
      <t>3-1-1</t>
    </r>
  </si>
  <si>
    <r>
      <rPr>
        <sz val="10"/>
        <rFont val="宋体"/>
        <charset val="134"/>
      </rPr>
      <t>存放部门（单位</t>
    </r>
    <r>
      <rPr>
        <sz val="10"/>
        <rFont val="Arial Narrow"/>
        <charset val="134"/>
      </rPr>
      <t>)</t>
    </r>
  </si>
  <si>
    <r>
      <rPr>
        <sz val="10"/>
        <rFont val="宋体"/>
        <charset val="134"/>
      </rPr>
      <t>币种</t>
    </r>
  </si>
  <si>
    <r>
      <rPr>
        <sz val="10"/>
        <rFont val="宋体"/>
        <charset val="134"/>
      </rPr>
      <t>外币账面金额</t>
    </r>
  </si>
  <si>
    <r>
      <rPr>
        <sz val="10"/>
        <rFont val="宋体"/>
        <charset val="134"/>
      </rPr>
      <t>评估基准日汇率</t>
    </r>
  </si>
  <si>
    <r>
      <rPr>
        <sz val="10"/>
        <rFont val="宋体"/>
        <charset val="134"/>
      </rPr>
      <t>合</t>
    </r>
    <r>
      <rPr>
        <sz val="10"/>
        <rFont val="Arial Narrow"/>
        <charset val="134"/>
      </rPr>
      <t xml:space="preserve">         </t>
    </r>
    <r>
      <rPr>
        <sz val="10"/>
        <rFont val="宋体"/>
        <charset val="134"/>
      </rPr>
      <t>计</t>
    </r>
  </si>
  <si>
    <r>
      <rPr>
        <sz val="18"/>
        <rFont val="黑体"/>
        <charset val="134"/>
      </rPr>
      <t>货币资金</t>
    </r>
    <r>
      <rPr>
        <sz val="18"/>
        <rFont val="Arial Narrow"/>
        <charset val="134"/>
      </rPr>
      <t>—</t>
    </r>
    <r>
      <rPr>
        <sz val="18"/>
        <rFont val="黑体"/>
        <charset val="134"/>
      </rPr>
      <t>银行存款评估明细表</t>
    </r>
  </si>
  <si>
    <r>
      <rPr>
        <sz val="10"/>
        <rFont val="宋体"/>
        <charset val="134"/>
      </rPr>
      <t>表</t>
    </r>
    <r>
      <rPr>
        <sz val="10"/>
        <rFont val="Arial Narrow"/>
        <charset val="134"/>
      </rPr>
      <t>3-1-2</t>
    </r>
  </si>
  <si>
    <r>
      <rPr>
        <sz val="10"/>
        <rFont val="宋体"/>
        <charset val="134"/>
      </rPr>
      <t>开户银行</t>
    </r>
  </si>
  <si>
    <r>
      <rPr>
        <sz val="10"/>
        <rFont val="宋体"/>
        <charset val="134"/>
      </rPr>
      <t>账号</t>
    </r>
  </si>
  <si>
    <r>
      <rPr>
        <sz val="10"/>
        <rFont val="宋体"/>
        <charset val="134"/>
      </rPr>
      <t>合</t>
    </r>
    <r>
      <rPr>
        <sz val="10"/>
        <rFont val="Arial Narrow"/>
        <charset val="134"/>
      </rPr>
      <t xml:space="preserve">             </t>
    </r>
    <r>
      <rPr>
        <sz val="10"/>
        <rFont val="宋体"/>
        <charset val="134"/>
      </rPr>
      <t>计</t>
    </r>
  </si>
  <si>
    <r>
      <rPr>
        <sz val="18"/>
        <rFont val="黑体"/>
        <charset val="134"/>
      </rPr>
      <t>货币资金</t>
    </r>
    <r>
      <rPr>
        <sz val="18"/>
        <rFont val="Arial Narrow"/>
        <charset val="134"/>
      </rPr>
      <t>—</t>
    </r>
    <r>
      <rPr>
        <sz val="18"/>
        <rFont val="黑体"/>
        <charset val="134"/>
      </rPr>
      <t>其他货币资金评估明细表</t>
    </r>
  </si>
  <si>
    <r>
      <rPr>
        <sz val="10"/>
        <rFont val="宋体"/>
        <charset val="134"/>
      </rPr>
      <t>表</t>
    </r>
    <r>
      <rPr>
        <sz val="10"/>
        <rFont val="Arial Narrow"/>
        <charset val="134"/>
      </rPr>
      <t>3-1-3</t>
    </r>
  </si>
  <si>
    <r>
      <rPr>
        <sz val="10"/>
        <rFont val="宋体"/>
        <charset val="134"/>
      </rPr>
      <t>名称及内容</t>
    </r>
  </si>
  <si>
    <r>
      <rPr>
        <sz val="10"/>
        <rFont val="宋体"/>
        <charset val="134"/>
      </rPr>
      <t>用途</t>
    </r>
  </si>
  <si>
    <r>
      <rPr>
        <sz val="18"/>
        <rFont val="黑体"/>
        <charset val="134"/>
      </rPr>
      <t>交易性金融资产评估汇总表</t>
    </r>
  </si>
  <si>
    <r>
      <rPr>
        <sz val="10"/>
        <rFont val="宋体"/>
        <charset val="134"/>
      </rPr>
      <t>表</t>
    </r>
    <r>
      <rPr>
        <sz val="10"/>
        <rFont val="Arial Narrow"/>
        <charset val="134"/>
      </rPr>
      <t>3-2</t>
    </r>
  </si>
  <si>
    <t>3-2-1</t>
  </si>
  <si>
    <r>
      <rPr>
        <sz val="10"/>
        <rFont val="宋体"/>
        <charset val="134"/>
      </rPr>
      <t>交易性金融资产</t>
    </r>
    <r>
      <rPr>
        <sz val="10"/>
        <rFont val="Arial Narrow"/>
        <charset val="134"/>
      </rPr>
      <t>-</t>
    </r>
    <r>
      <rPr>
        <sz val="10"/>
        <rFont val="宋体"/>
        <charset val="134"/>
      </rPr>
      <t>股票投资</t>
    </r>
  </si>
  <si>
    <t>3-2-2</t>
  </si>
  <si>
    <r>
      <rPr>
        <sz val="10"/>
        <rFont val="宋体"/>
        <charset val="134"/>
      </rPr>
      <t>交易性金融资产</t>
    </r>
    <r>
      <rPr>
        <sz val="10"/>
        <rFont val="Arial Narrow"/>
        <charset val="134"/>
      </rPr>
      <t>-</t>
    </r>
    <r>
      <rPr>
        <sz val="10"/>
        <rFont val="宋体"/>
        <charset val="134"/>
      </rPr>
      <t>债券投资</t>
    </r>
  </si>
  <si>
    <t>3-2-3</t>
  </si>
  <si>
    <r>
      <rPr>
        <sz val="10"/>
        <rFont val="宋体"/>
        <charset val="134"/>
      </rPr>
      <t>交易性金融资产</t>
    </r>
    <r>
      <rPr>
        <sz val="10"/>
        <rFont val="Arial Narrow"/>
        <charset val="134"/>
      </rPr>
      <t>-</t>
    </r>
    <r>
      <rPr>
        <sz val="10"/>
        <rFont val="宋体"/>
        <charset val="134"/>
      </rPr>
      <t>基金投资</t>
    </r>
  </si>
  <si>
    <r>
      <rPr>
        <sz val="10"/>
        <rFont val="宋体"/>
        <charset val="134"/>
      </rPr>
      <t>合</t>
    </r>
    <r>
      <rPr>
        <sz val="10"/>
        <rFont val="Arial Narrow"/>
        <charset val="134"/>
      </rPr>
      <t xml:space="preserve">      </t>
    </r>
    <r>
      <rPr>
        <sz val="10"/>
        <rFont val="宋体"/>
        <charset val="134"/>
      </rPr>
      <t>计</t>
    </r>
  </si>
  <si>
    <r>
      <rPr>
        <sz val="18"/>
        <rFont val="黑体"/>
        <charset val="134"/>
      </rPr>
      <t>交易性金融资产</t>
    </r>
    <r>
      <rPr>
        <sz val="18"/>
        <rFont val="Arial Narrow"/>
        <charset val="134"/>
      </rPr>
      <t>—</t>
    </r>
    <r>
      <rPr>
        <sz val="18"/>
        <rFont val="黑体"/>
        <charset val="134"/>
      </rPr>
      <t>股票投资评估明细表</t>
    </r>
  </si>
  <si>
    <r>
      <rPr>
        <sz val="10"/>
        <rFont val="宋体"/>
        <charset val="134"/>
      </rPr>
      <t>表</t>
    </r>
    <r>
      <rPr>
        <sz val="10"/>
        <rFont val="Arial Narrow"/>
        <charset val="134"/>
      </rPr>
      <t>3-2-1</t>
    </r>
  </si>
  <si>
    <r>
      <rPr>
        <sz val="10"/>
        <rFont val="宋体"/>
        <charset val="134"/>
      </rPr>
      <t>被投资单位名称</t>
    </r>
  </si>
  <si>
    <r>
      <rPr>
        <sz val="10"/>
        <rFont val="宋体"/>
        <charset val="134"/>
      </rPr>
      <t>股票名称</t>
    </r>
  </si>
  <si>
    <r>
      <rPr>
        <sz val="10"/>
        <rFont val="宋体"/>
        <charset val="134"/>
      </rPr>
      <t>投资日期</t>
    </r>
  </si>
  <si>
    <r>
      <rPr>
        <sz val="10"/>
        <rFont val="宋体"/>
        <charset val="134"/>
      </rPr>
      <t>持股数量</t>
    </r>
  </si>
  <si>
    <r>
      <rPr>
        <sz val="10"/>
        <rFont val="宋体"/>
        <charset val="134"/>
      </rPr>
      <t>成</t>
    </r>
    <r>
      <rPr>
        <sz val="10"/>
        <rFont val="Arial Narrow"/>
        <charset val="134"/>
      </rPr>
      <t xml:space="preserve">  </t>
    </r>
    <r>
      <rPr>
        <sz val="10"/>
        <rFont val="宋体"/>
        <charset val="134"/>
      </rPr>
      <t>本</t>
    </r>
  </si>
  <si>
    <r>
      <rPr>
        <sz val="10"/>
        <rFont val="宋体"/>
        <charset val="134"/>
      </rPr>
      <t>基准日收盘价元</t>
    </r>
    <r>
      <rPr>
        <sz val="10"/>
        <rFont val="Arial Narrow"/>
        <charset val="134"/>
      </rPr>
      <t>/</t>
    </r>
    <r>
      <rPr>
        <sz val="10"/>
        <rFont val="宋体"/>
        <charset val="134"/>
      </rPr>
      <t>股</t>
    </r>
  </si>
  <si>
    <r>
      <rPr>
        <sz val="10"/>
        <rFont val="宋体"/>
        <charset val="134"/>
      </rPr>
      <t>合</t>
    </r>
    <r>
      <rPr>
        <sz val="10"/>
        <rFont val="Arial Narrow"/>
        <charset val="134"/>
      </rPr>
      <t xml:space="preserve">          </t>
    </r>
    <r>
      <rPr>
        <sz val="10"/>
        <rFont val="宋体"/>
        <charset val="134"/>
      </rPr>
      <t>计</t>
    </r>
  </si>
  <si>
    <r>
      <rPr>
        <sz val="18"/>
        <rFont val="黑体"/>
        <charset val="134"/>
      </rPr>
      <t>交易性金融资产</t>
    </r>
    <r>
      <rPr>
        <sz val="18"/>
        <rFont val="Arial Narrow"/>
        <charset val="134"/>
      </rPr>
      <t>—</t>
    </r>
    <r>
      <rPr>
        <sz val="18"/>
        <rFont val="黑体"/>
        <charset val="134"/>
      </rPr>
      <t>债券投资评估明细表</t>
    </r>
  </si>
  <si>
    <r>
      <rPr>
        <sz val="10"/>
        <rFont val="宋体"/>
        <charset val="134"/>
      </rPr>
      <t>表</t>
    </r>
    <r>
      <rPr>
        <sz val="10"/>
        <rFont val="Arial Narrow"/>
        <charset val="134"/>
      </rPr>
      <t>3-2-2</t>
    </r>
  </si>
  <si>
    <r>
      <rPr>
        <sz val="10"/>
        <rFont val="宋体"/>
        <charset val="134"/>
      </rPr>
      <t>债券名称</t>
    </r>
  </si>
  <si>
    <r>
      <rPr>
        <sz val="10"/>
        <rFont val="宋体"/>
        <charset val="134"/>
      </rPr>
      <t>发行日期</t>
    </r>
  </si>
  <si>
    <r>
      <rPr>
        <sz val="10"/>
        <rFont val="宋体"/>
        <charset val="134"/>
      </rPr>
      <t>票面利率</t>
    </r>
    <r>
      <rPr>
        <sz val="10"/>
        <rFont val="Arial Narrow"/>
        <charset val="134"/>
      </rPr>
      <t>%</t>
    </r>
  </si>
  <si>
    <r>
      <rPr>
        <sz val="10"/>
        <rFont val="宋体"/>
        <charset val="134"/>
      </rPr>
      <t>成本</t>
    </r>
  </si>
  <si>
    <r>
      <rPr>
        <sz val="18"/>
        <rFont val="黑体"/>
        <charset val="134"/>
      </rPr>
      <t>交易性金融资产</t>
    </r>
    <r>
      <rPr>
        <sz val="18"/>
        <rFont val="Arial Narrow"/>
        <charset val="134"/>
      </rPr>
      <t>—</t>
    </r>
    <r>
      <rPr>
        <sz val="18"/>
        <rFont val="黑体"/>
        <charset val="134"/>
      </rPr>
      <t>基金投资评估明细表</t>
    </r>
  </si>
  <si>
    <r>
      <rPr>
        <sz val="10"/>
        <rFont val="宋体"/>
        <charset val="134"/>
      </rPr>
      <t>表</t>
    </r>
    <r>
      <rPr>
        <sz val="10"/>
        <rFont val="Arial Narrow"/>
        <charset val="134"/>
      </rPr>
      <t>3-2-3</t>
    </r>
  </si>
  <si>
    <r>
      <rPr>
        <sz val="10"/>
        <rFont val="宋体"/>
        <charset val="134"/>
      </rPr>
      <t>基金发行单位</t>
    </r>
  </si>
  <si>
    <r>
      <rPr>
        <sz val="10"/>
        <rFont val="宋体"/>
        <charset val="134"/>
      </rPr>
      <t>基金名称</t>
    </r>
  </si>
  <si>
    <r>
      <rPr>
        <sz val="10"/>
        <rFont val="宋体"/>
        <charset val="134"/>
      </rPr>
      <t>基金类型</t>
    </r>
  </si>
  <si>
    <r>
      <rPr>
        <sz val="10"/>
        <rFont val="宋体"/>
        <charset val="134"/>
      </rPr>
      <t>基准日净值</t>
    </r>
    <r>
      <rPr>
        <sz val="10"/>
        <rFont val="Arial Narrow"/>
        <charset val="134"/>
      </rPr>
      <t>/</t>
    </r>
    <r>
      <rPr>
        <sz val="10"/>
        <rFont val="宋体"/>
        <charset val="134"/>
      </rPr>
      <t>份</t>
    </r>
  </si>
  <si>
    <r>
      <rPr>
        <sz val="18"/>
        <rFont val="黑体"/>
        <charset val="134"/>
      </rPr>
      <t>衍生金融资产评估明细表</t>
    </r>
  </si>
  <si>
    <r>
      <rPr>
        <sz val="10"/>
        <rFont val="宋体"/>
        <charset val="134"/>
      </rPr>
      <t>表</t>
    </r>
    <r>
      <rPr>
        <sz val="10"/>
        <rFont val="Arial Narrow"/>
        <charset val="134"/>
      </rPr>
      <t>3-3</t>
    </r>
  </si>
  <si>
    <r>
      <rPr>
        <sz val="10"/>
        <rFont val="宋体"/>
        <charset val="134"/>
      </rPr>
      <t>项目名称</t>
    </r>
  </si>
  <si>
    <r>
      <rPr>
        <sz val="10"/>
        <rFont val="宋体"/>
        <charset val="134"/>
      </rPr>
      <t>合约号</t>
    </r>
  </si>
  <si>
    <r>
      <rPr>
        <sz val="10"/>
        <rFont val="宋体"/>
        <charset val="134"/>
      </rPr>
      <t>结算内容</t>
    </r>
  </si>
  <si>
    <r>
      <rPr>
        <sz val="18"/>
        <rFont val="黑体"/>
        <charset val="134"/>
      </rPr>
      <t>应收票据评估明细表</t>
    </r>
  </si>
  <si>
    <r>
      <rPr>
        <sz val="10"/>
        <rFont val="宋体"/>
        <charset val="134"/>
      </rPr>
      <t>表</t>
    </r>
    <r>
      <rPr>
        <sz val="10"/>
        <rFont val="Arial Narrow"/>
        <charset val="134"/>
      </rPr>
      <t>3-4</t>
    </r>
  </si>
  <si>
    <r>
      <rPr>
        <sz val="10"/>
        <rFont val="宋体"/>
        <charset val="134"/>
      </rPr>
      <t>户名（结算对象</t>
    </r>
    <r>
      <rPr>
        <sz val="10"/>
        <rFont val="Arial Narrow"/>
        <charset val="134"/>
      </rPr>
      <t>)</t>
    </r>
  </si>
  <si>
    <r>
      <rPr>
        <sz val="10"/>
        <rFont val="宋体"/>
        <charset val="134"/>
      </rPr>
      <t>出票日期</t>
    </r>
  </si>
  <si>
    <r>
      <rPr>
        <sz val="10"/>
        <rFont val="宋体"/>
        <charset val="134"/>
      </rPr>
      <t>到期日期</t>
    </r>
  </si>
  <si>
    <r>
      <rPr>
        <sz val="10"/>
        <rFont val="宋体"/>
        <charset val="134"/>
      </rPr>
      <t>合</t>
    </r>
    <r>
      <rPr>
        <sz val="10"/>
        <rFont val="Arial Narrow"/>
        <charset val="134"/>
      </rPr>
      <t xml:space="preserve">            </t>
    </r>
    <r>
      <rPr>
        <sz val="10"/>
        <rFont val="宋体"/>
        <charset val="134"/>
      </rPr>
      <t>计</t>
    </r>
  </si>
  <si>
    <r>
      <rPr>
        <sz val="10"/>
        <rFont val="宋体"/>
        <charset val="134"/>
      </rPr>
      <t>减：应收票据坏账准备</t>
    </r>
  </si>
  <si>
    <r>
      <rPr>
        <sz val="18"/>
        <rFont val="黑体"/>
        <charset val="134"/>
      </rPr>
      <t>应收账款评估明细表</t>
    </r>
  </si>
  <si>
    <r>
      <rPr>
        <sz val="10"/>
        <rFont val="宋体"/>
        <charset val="134"/>
      </rPr>
      <t>表</t>
    </r>
    <r>
      <rPr>
        <sz val="10"/>
        <rFont val="Arial Narrow"/>
        <charset val="134"/>
      </rPr>
      <t>3-5</t>
    </r>
  </si>
  <si>
    <r>
      <rPr>
        <sz val="10"/>
        <rFont val="宋体"/>
        <charset val="134"/>
      </rPr>
      <t>欠款单位名称（结算对象</t>
    </r>
    <r>
      <rPr>
        <sz val="10"/>
        <rFont val="Arial Narrow"/>
        <charset val="134"/>
      </rPr>
      <t>)</t>
    </r>
  </si>
  <si>
    <r>
      <rPr>
        <sz val="10"/>
        <rFont val="宋体"/>
        <charset val="134"/>
      </rPr>
      <t>关联关系类型</t>
    </r>
  </si>
  <si>
    <r>
      <rPr>
        <sz val="10"/>
        <rFont val="宋体"/>
        <charset val="134"/>
      </rPr>
      <t>业务内容</t>
    </r>
  </si>
  <si>
    <r>
      <rPr>
        <sz val="10"/>
        <rFont val="宋体"/>
        <charset val="134"/>
      </rPr>
      <t>发生日期</t>
    </r>
  </si>
  <si>
    <r>
      <rPr>
        <sz val="10"/>
        <rFont val="宋体"/>
        <charset val="134"/>
      </rPr>
      <t>账龄</t>
    </r>
  </si>
  <si>
    <t>账龄明细</t>
  </si>
  <si>
    <r>
      <rPr>
        <sz val="10"/>
        <rFont val="Arial Narrow"/>
        <charset val="134"/>
      </rPr>
      <t>0-3</t>
    </r>
    <r>
      <rPr>
        <sz val="10"/>
        <rFont val="宋体"/>
        <charset val="134"/>
      </rPr>
      <t>个月</t>
    </r>
  </si>
  <si>
    <r>
      <rPr>
        <sz val="10"/>
        <rFont val="Arial Narrow"/>
        <charset val="134"/>
      </rPr>
      <t>4-6</t>
    </r>
    <r>
      <rPr>
        <sz val="10"/>
        <rFont val="宋体"/>
        <charset val="134"/>
      </rPr>
      <t>个月</t>
    </r>
  </si>
  <si>
    <r>
      <rPr>
        <sz val="10"/>
        <rFont val="Arial Narrow"/>
        <charset val="134"/>
      </rPr>
      <t>1</t>
    </r>
    <r>
      <rPr>
        <sz val="10"/>
        <rFont val="宋体"/>
        <charset val="134"/>
      </rPr>
      <t>年以内</t>
    </r>
  </si>
  <si>
    <r>
      <rPr>
        <sz val="10"/>
        <rFont val="Arial Narrow"/>
        <charset val="134"/>
      </rPr>
      <t>1-2</t>
    </r>
    <r>
      <rPr>
        <sz val="10"/>
        <rFont val="宋体"/>
        <charset val="134"/>
      </rPr>
      <t>年</t>
    </r>
    <r>
      <rPr>
        <sz val="10"/>
        <rFont val="Arial Narrow"/>
        <charset val="134"/>
      </rPr>
      <t xml:space="preserve"> (</t>
    </r>
    <r>
      <rPr>
        <sz val="10"/>
        <rFont val="宋体"/>
        <charset val="134"/>
      </rPr>
      <t>含</t>
    </r>
    <r>
      <rPr>
        <sz val="10"/>
        <rFont val="Arial Narrow"/>
        <charset val="134"/>
      </rPr>
      <t>2</t>
    </r>
    <r>
      <rPr>
        <sz val="10"/>
        <rFont val="宋体"/>
        <charset val="134"/>
      </rPr>
      <t>年</t>
    </r>
    <r>
      <rPr>
        <sz val="10"/>
        <rFont val="Arial Narrow"/>
        <charset val="134"/>
      </rPr>
      <t>)</t>
    </r>
  </si>
  <si>
    <r>
      <rPr>
        <sz val="10"/>
        <rFont val="Arial Narrow"/>
        <charset val="134"/>
      </rPr>
      <t>2-3</t>
    </r>
    <r>
      <rPr>
        <sz val="10"/>
        <rFont val="宋体"/>
        <charset val="134"/>
      </rPr>
      <t>年</t>
    </r>
    <r>
      <rPr>
        <sz val="10"/>
        <rFont val="Arial Narrow"/>
        <charset val="134"/>
      </rPr>
      <t>(</t>
    </r>
    <r>
      <rPr>
        <sz val="10"/>
        <rFont val="宋体"/>
        <charset val="134"/>
      </rPr>
      <t>含</t>
    </r>
    <r>
      <rPr>
        <sz val="10"/>
        <rFont val="Arial Narrow"/>
        <charset val="134"/>
      </rPr>
      <t>3</t>
    </r>
    <r>
      <rPr>
        <sz val="10"/>
        <rFont val="宋体"/>
        <charset val="134"/>
      </rPr>
      <t>年</t>
    </r>
    <r>
      <rPr>
        <sz val="10"/>
        <rFont val="Arial Narrow"/>
        <charset val="134"/>
      </rPr>
      <t>)</t>
    </r>
  </si>
  <si>
    <r>
      <rPr>
        <sz val="10"/>
        <rFont val="Arial Narrow"/>
        <charset val="134"/>
      </rPr>
      <t>3-4</t>
    </r>
    <r>
      <rPr>
        <sz val="10"/>
        <rFont val="宋体"/>
        <charset val="134"/>
      </rPr>
      <t>年</t>
    </r>
    <r>
      <rPr>
        <sz val="10"/>
        <rFont val="Arial Narrow"/>
        <charset val="134"/>
      </rPr>
      <t>(</t>
    </r>
    <r>
      <rPr>
        <sz val="10"/>
        <rFont val="宋体"/>
        <charset val="134"/>
      </rPr>
      <t>含</t>
    </r>
    <r>
      <rPr>
        <sz val="10"/>
        <rFont val="Arial Narrow"/>
        <charset val="134"/>
      </rPr>
      <t>4</t>
    </r>
    <r>
      <rPr>
        <sz val="10"/>
        <rFont val="宋体"/>
        <charset val="134"/>
      </rPr>
      <t>年</t>
    </r>
    <r>
      <rPr>
        <sz val="10"/>
        <rFont val="Arial Narrow"/>
        <charset val="134"/>
      </rPr>
      <t>)</t>
    </r>
  </si>
  <si>
    <r>
      <rPr>
        <sz val="10"/>
        <rFont val="Arial Narrow"/>
        <charset val="134"/>
      </rPr>
      <t>4-5</t>
    </r>
    <r>
      <rPr>
        <sz val="10"/>
        <rFont val="宋体"/>
        <charset val="134"/>
      </rPr>
      <t>年</t>
    </r>
    <r>
      <rPr>
        <sz val="10"/>
        <rFont val="Arial Narrow"/>
        <charset val="134"/>
      </rPr>
      <t>(</t>
    </r>
    <r>
      <rPr>
        <sz val="10"/>
        <rFont val="宋体"/>
        <charset val="134"/>
      </rPr>
      <t>含</t>
    </r>
    <r>
      <rPr>
        <sz val="10"/>
        <rFont val="Arial Narrow"/>
        <charset val="134"/>
      </rPr>
      <t>5</t>
    </r>
    <r>
      <rPr>
        <sz val="10"/>
        <rFont val="宋体"/>
        <charset val="134"/>
      </rPr>
      <t>年</t>
    </r>
    <r>
      <rPr>
        <sz val="10"/>
        <rFont val="Arial Narrow"/>
        <charset val="134"/>
      </rPr>
      <t>)</t>
    </r>
  </si>
  <si>
    <r>
      <rPr>
        <sz val="10"/>
        <rFont val="Arial Narrow"/>
        <charset val="134"/>
      </rPr>
      <t>5</t>
    </r>
    <r>
      <rPr>
        <sz val="10"/>
        <rFont val="宋体"/>
        <charset val="134"/>
      </rPr>
      <t>年以上</t>
    </r>
  </si>
  <si>
    <r>
      <rPr>
        <sz val="10"/>
        <rFont val="宋体"/>
        <charset val="134"/>
      </rPr>
      <t>减：应收账款坏账准备</t>
    </r>
  </si>
  <si>
    <r>
      <rPr>
        <sz val="10"/>
        <rFont val="宋体"/>
        <charset val="134"/>
      </rPr>
      <t>减：预计评估风险损失</t>
    </r>
  </si>
  <si>
    <r>
      <rPr>
        <sz val="18"/>
        <rFont val="黑体"/>
        <charset val="134"/>
      </rPr>
      <t>应收款项融资评估明细表</t>
    </r>
  </si>
  <si>
    <r>
      <rPr>
        <sz val="10"/>
        <rFont val="宋体"/>
        <charset val="134"/>
      </rPr>
      <t>表</t>
    </r>
    <r>
      <rPr>
        <sz val="10"/>
        <rFont val="Arial Narrow"/>
        <charset val="134"/>
      </rPr>
      <t>3-6</t>
    </r>
  </si>
  <si>
    <r>
      <rPr>
        <sz val="10"/>
        <rFont val="宋体"/>
        <charset val="134"/>
      </rPr>
      <t>减：应收款项融资减值准备</t>
    </r>
  </si>
  <si>
    <r>
      <rPr>
        <sz val="18"/>
        <rFont val="黑体"/>
        <charset val="134"/>
      </rPr>
      <t>预付账款评估明细表</t>
    </r>
  </si>
  <si>
    <r>
      <rPr>
        <sz val="10"/>
        <rFont val="宋体"/>
        <charset val="134"/>
      </rPr>
      <t>表</t>
    </r>
    <r>
      <rPr>
        <sz val="10"/>
        <rFont val="Arial Narrow"/>
        <charset val="134"/>
      </rPr>
      <t>3-7</t>
    </r>
  </si>
  <si>
    <r>
      <rPr>
        <sz val="10"/>
        <rFont val="宋体"/>
        <charset val="134"/>
      </rPr>
      <t>收款单位名称（结算对象</t>
    </r>
    <r>
      <rPr>
        <sz val="10"/>
        <rFont val="Arial Narrow"/>
        <charset val="134"/>
      </rPr>
      <t>)</t>
    </r>
  </si>
  <si>
    <r>
      <rPr>
        <sz val="10"/>
        <rFont val="宋体"/>
        <charset val="134"/>
      </rPr>
      <t>减：预付账款坏账准备</t>
    </r>
  </si>
  <si>
    <r>
      <rPr>
        <sz val="18"/>
        <rFont val="黑体"/>
        <charset val="134"/>
      </rPr>
      <t>其他应收款评估汇总表</t>
    </r>
  </si>
  <si>
    <r>
      <rPr>
        <sz val="10"/>
        <rFont val="宋体"/>
        <charset val="134"/>
      </rPr>
      <t>表</t>
    </r>
    <r>
      <rPr>
        <sz val="10"/>
        <rFont val="Arial Narrow"/>
        <charset val="134"/>
      </rPr>
      <t>3-8</t>
    </r>
  </si>
  <si>
    <t>3-8-1</t>
  </si>
  <si>
    <r>
      <rPr>
        <sz val="10"/>
        <rFont val="宋体"/>
        <charset val="134"/>
      </rPr>
      <t>应收利息</t>
    </r>
  </si>
  <si>
    <t>3-8-2</t>
  </si>
  <si>
    <r>
      <rPr>
        <sz val="10"/>
        <rFont val="宋体"/>
        <charset val="134"/>
      </rPr>
      <t>应收股利</t>
    </r>
  </si>
  <si>
    <t>3-8-3</t>
  </si>
  <si>
    <r>
      <rPr>
        <sz val="10"/>
        <rFont val="宋体"/>
        <charset val="134"/>
      </rPr>
      <t>其他应收款</t>
    </r>
  </si>
  <si>
    <t>应收利息评估明细表</t>
  </si>
  <si>
    <r>
      <rPr>
        <sz val="10"/>
        <rFont val="宋体"/>
        <charset val="134"/>
      </rPr>
      <t>表</t>
    </r>
    <r>
      <rPr>
        <sz val="10"/>
        <rFont val="Arial Narrow"/>
        <charset val="134"/>
      </rPr>
      <t>3-8-1</t>
    </r>
  </si>
  <si>
    <r>
      <rPr>
        <sz val="10"/>
        <rFont val="宋体"/>
        <charset val="134"/>
      </rPr>
      <t>本金</t>
    </r>
  </si>
  <si>
    <r>
      <rPr>
        <sz val="10"/>
        <rFont val="宋体"/>
        <charset val="134"/>
      </rPr>
      <t>利息所属期间</t>
    </r>
  </si>
  <si>
    <r>
      <rPr>
        <sz val="10"/>
        <rFont val="宋体"/>
        <charset val="134"/>
      </rPr>
      <t>利息率</t>
    </r>
    <r>
      <rPr>
        <sz val="10"/>
        <rFont val="Arial Narrow"/>
        <charset val="134"/>
      </rPr>
      <t>%</t>
    </r>
  </si>
  <si>
    <t>应收股利（应收利润）评估明细表</t>
  </si>
  <si>
    <r>
      <rPr>
        <sz val="10"/>
        <rFont val="宋体"/>
        <charset val="134"/>
      </rPr>
      <t>表</t>
    </r>
    <r>
      <rPr>
        <sz val="10"/>
        <rFont val="Arial Narrow"/>
        <charset val="134"/>
      </rPr>
      <t>3-8-2</t>
    </r>
  </si>
  <si>
    <r>
      <rPr>
        <sz val="10"/>
        <rFont val="宋体"/>
        <charset val="134"/>
      </rPr>
      <t>股利（利润）所属期间</t>
    </r>
  </si>
  <si>
    <t>其他应收款评估明细表</t>
  </si>
  <si>
    <r>
      <rPr>
        <sz val="10"/>
        <rFont val="宋体"/>
        <charset val="134"/>
      </rPr>
      <t>表</t>
    </r>
    <r>
      <rPr>
        <sz val="10"/>
        <rFont val="Arial Narrow"/>
        <charset val="134"/>
      </rPr>
      <t>3-8-3</t>
    </r>
  </si>
  <si>
    <r>
      <rPr>
        <sz val="10"/>
        <rFont val="宋体"/>
        <charset val="134"/>
      </rPr>
      <t>欠款单位（人）名称（结算对象</t>
    </r>
    <r>
      <rPr>
        <sz val="10"/>
        <rFont val="Arial Narrow"/>
        <charset val="134"/>
      </rPr>
      <t>)</t>
    </r>
  </si>
  <si>
    <r>
      <rPr>
        <sz val="10"/>
        <rFont val="宋体"/>
        <charset val="134"/>
      </rPr>
      <t>账龄明细</t>
    </r>
  </si>
  <si>
    <r>
      <rPr>
        <sz val="10"/>
        <rFont val="宋体"/>
        <charset val="134"/>
      </rPr>
      <t>减：其他应收款坏账准备</t>
    </r>
  </si>
  <si>
    <r>
      <rPr>
        <sz val="18"/>
        <rFont val="黑体"/>
        <charset val="134"/>
      </rPr>
      <t>存货评估汇总表</t>
    </r>
  </si>
  <si>
    <r>
      <rPr>
        <sz val="10"/>
        <rFont val="宋体"/>
        <charset val="134"/>
      </rPr>
      <t>表</t>
    </r>
    <r>
      <rPr>
        <sz val="10"/>
        <rFont val="Arial Narrow"/>
        <charset val="134"/>
      </rPr>
      <t>3-9</t>
    </r>
  </si>
  <si>
    <t>3-9-1</t>
  </si>
  <si>
    <r>
      <rPr>
        <u/>
        <sz val="10"/>
        <color indexed="12"/>
        <rFont val="宋体"/>
        <charset val="134"/>
      </rPr>
      <t>材料采购（在途物资）</t>
    </r>
  </si>
  <si>
    <t>3-9-2</t>
  </si>
  <si>
    <r>
      <rPr>
        <u/>
        <sz val="10"/>
        <color indexed="12"/>
        <rFont val="宋体"/>
        <charset val="134"/>
      </rPr>
      <t>原材料</t>
    </r>
  </si>
  <si>
    <t>3-9-3</t>
  </si>
  <si>
    <r>
      <rPr>
        <u/>
        <sz val="10"/>
        <color indexed="12"/>
        <rFont val="宋体"/>
        <charset val="134"/>
      </rPr>
      <t>在库周转材料</t>
    </r>
  </si>
  <si>
    <t>3-9-4</t>
  </si>
  <si>
    <r>
      <rPr>
        <u/>
        <sz val="10"/>
        <color indexed="12"/>
        <rFont val="宋体"/>
        <charset val="134"/>
      </rPr>
      <t>委托加工物资</t>
    </r>
  </si>
  <si>
    <t>3-9-5</t>
  </si>
  <si>
    <r>
      <rPr>
        <u/>
        <sz val="10"/>
        <color indexed="12"/>
        <rFont val="宋体"/>
        <charset val="134"/>
      </rPr>
      <t>产成品（库存商品）</t>
    </r>
  </si>
  <si>
    <t>3-9-6</t>
  </si>
  <si>
    <r>
      <rPr>
        <u/>
        <sz val="10"/>
        <color indexed="12"/>
        <rFont val="宋体"/>
        <charset val="134"/>
      </rPr>
      <t>在产品（自制半成品）</t>
    </r>
  </si>
  <si>
    <t>3-9-7</t>
  </si>
  <si>
    <r>
      <rPr>
        <u/>
        <sz val="10"/>
        <color indexed="12"/>
        <rFont val="宋体"/>
        <charset val="134"/>
      </rPr>
      <t>发出商品</t>
    </r>
  </si>
  <si>
    <t>3-9-8</t>
  </si>
  <si>
    <r>
      <rPr>
        <u/>
        <sz val="10"/>
        <color indexed="12"/>
        <rFont val="宋体"/>
        <charset val="134"/>
      </rPr>
      <t>在用周转材料</t>
    </r>
  </si>
  <si>
    <t>3-9-9</t>
  </si>
  <si>
    <r>
      <rPr>
        <u/>
        <sz val="10"/>
        <color indexed="12"/>
        <rFont val="宋体"/>
        <charset val="134"/>
      </rPr>
      <t>未结算工程</t>
    </r>
  </si>
  <si>
    <t>3-9-10</t>
  </si>
  <si>
    <r>
      <rPr>
        <u/>
        <sz val="10"/>
        <color indexed="12"/>
        <rFont val="宋体"/>
        <charset val="134"/>
      </rPr>
      <t>未完工程施工</t>
    </r>
  </si>
  <si>
    <r>
      <rPr>
        <sz val="10"/>
        <rFont val="宋体"/>
        <charset val="134"/>
      </rPr>
      <t>减：存货跌价准备</t>
    </r>
  </si>
  <si>
    <t>存货—材料采购（在途物资）评估明细表</t>
  </si>
  <si>
    <r>
      <rPr>
        <sz val="10"/>
        <rFont val="宋体"/>
        <charset val="134"/>
      </rPr>
      <t>表</t>
    </r>
    <r>
      <rPr>
        <sz val="10"/>
        <rFont val="Arial Narrow"/>
        <charset val="134"/>
      </rPr>
      <t>3-9-1</t>
    </r>
  </si>
  <si>
    <r>
      <rPr>
        <sz val="10"/>
        <rFont val="宋体"/>
        <charset val="134"/>
      </rPr>
      <t>名称及规格型号</t>
    </r>
  </si>
  <si>
    <r>
      <rPr>
        <sz val="10"/>
        <rFont val="宋体"/>
        <charset val="134"/>
      </rPr>
      <t>计量单位</t>
    </r>
  </si>
  <si>
    <r>
      <rPr>
        <sz val="10"/>
        <rFont val="宋体"/>
        <charset val="134"/>
      </rPr>
      <t>数量</t>
    </r>
  </si>
  <si>
    <r>
      <rPr>
        <sz val="10"/>
        <rFont val="宋体"/>
        <charset val="134"/>
      </rPr>
      <t>单价</t>
    </r>
  </si>
  <si>
    <r>
      <rPr>
        <sz val="10"/>
        <rFont val="宋体"/>
        <charset val="134"/>
      </rPr>
      <t>金额</t>
    </r>
  </si>
  <si>
    <r>
      <rPr>
        <sz val="10"/>
        <rFont val="宋体"/>
        <charset val="134"/>
      </rPr>
      <t>实际数量</t>
    </r>
  </si>
  <si>
    <r>
      <rPr>
        <sz val="10"/>
        <rFont val="宋体"/>
        <charset val="134"/>
      </rPr>
      <t>评估单价</t>
    </r>
  </si>
  <si>
    <t>存货—原材料评估明细表</t>
  </si>
  <si>
    <r>
      <rPr>
        <sz val="10"/>
        <rFont val="宋体"/>
        <charset val="134"/>
      </rPr>
      <t>表</t>
    </r>
    <r>
      <rPr>
        <sz val="10"/>
        <rFont val="Times New Roman"/>
        <charset val="134"/>
      </rPr>
      <t>3-9-2</t>
    </r>
  </si>
  <si>
    <t>序号</t>
  </si>
  <si>
    <t>名称及规格型号</t>
  </si>
  <si>
    <t>计量单位</t>
  </si>
  <si>
    <t>存放地点</t>
  </si>
  <si>
    <r>
      <rPr>
        <sz val="10"/>
        <rFont val="宋体"/>
        <charset val="134"/>
      </rPr>
      <t>增值率</t>
    </r>
    <r>
      <rPr>
        <sz val="10"/>
        <rFont val="Times New Roman"/>
        <charset val="134"/>
      </rPr>
      <t>%</t>
    </r>
  </si>
  <si>
    <t>备注</t>
  </si>
  <si>
    <t>数量</t>
  </si>
  <si>
    <t>单价</t>
  </si>
  <si>
    <t>金额</t>
  </si>
  <si>
    <t>实际数量</t>
  </si>
  <si>
    <t>评估单价</t>
  </si>
  <si>
    <t>合计</t>
  </si>
  <si>
    <t>被评估单位（或者产权持有单位）填表人：</t>
  </si>
  <si>
    <t>存货—在库周转材料评估明细表</t>
  </si>
  <si>
    <r>
      <rPr>
        <sz val="10"/>
        <rFont val="Times New Roman"/>
        <charset val="134"/>
      </rPr>
      <t xml:space="preserve"> </t>
    </r>
    <r>
      <rPr>
        <sz val="10"/>
        <rFont val="宋体"/>
        <charset val="134"/>
      </rPr>
      <t>表</t>
    </r>
    <r>
      <rPr>
        <sz val="10"/>
        <rFont val="Times New Roman"/>
        <charset val="134"/>
      </rPr>
      <t>3-9-3</t>
    </r>
  </si>
  <si>
    <t>存货—委托加工物资评估明细表</t>
  </si>
  <si>
    <r>
      <rPr>
        <sz val="10"/>
        <rFont val="宋体"/>
        <charset val="134"/>
      </rPr>
      <t>表</t>
    </r>
    <r>
      <rPr>
        <sz val="10"/>
        <rFont val="Times New Roman"/>
        <charset val="134"/>
      </rPr>
      <t>3-9-4</t>
    </r>
  </si>
  <si>
    <t>加工单位名称</t>
  </si>
  <si>
    <r>
      <rPr>
        <sz val="10"/>
        <rFont val="宋体"/>
        <charset val="134"/>
      </rPr>
      <t>合</t>
    </r>
    <r>
      <rPr>
        <sz val="10"/>
        <rFont val="Times New Roman"/>
        <charset val="134"/>
      </rPr>
      <t xml:space="preserve">            </t>
    </r>
    <r>
      <rPr>
        <sz val="10"/>
        <rFont val="宋体"/>
        <charset val="134"/>
      </rPr>
      <t>计</t>
    </r>
  </si>
  <si>
    <t>存货—产成品（库存商品、开发产品、农产品）评估明细表</t>
  </si>
  <si>
    <r>
      <rPr>
        <sz val="10"/>
        <rFont val="宋体"/>
        <charset val="134"/>
      </rPr>
      <t>表</t>
    </r>
    <r>
      <rPr>
        <sz val="10"/>
        <rFont val="Times New Roman"/>
        <charset val="134"/>
      </rPr>
      <t>3-9-5</t>
    </r>
  </si>
  <si>
    <t>名  称</t>
  </si>
  <si>
    <t>规格型号</t>
  </si>
  <si>
    <t>存货—在产品（自制半成品）评估明细表</t>
  </si>
  <si>
    <r>
      <rPr>
        <sz val="10"/>
        <rFont val="宋体"/>
        <charset val="134"/>
      </rPr>
      <t>表</t>
    </r>
    <r>
      <rPr>
        <sz val="10"/>
        <rFont val="Times New Roman"/>
        <charset val="134"/>
      </rPr>
      <t>3-9-6</t>
    </r>
  </si>
  <si>
    <t/>
  </si>
  <si>
    <t>存货—发出商品评估明细表</t>
  </si>
  <si>
    <r>
      <rPr>
        <sz val="10"/>
        <rFont val="宋体"/>
        <charset val="134"/>
      </rPr>
      <t>表</t>
    </r>
    <r>
      <rPr>
        <sz val="10"/>
        <rFont val="Times New Roman"/>
        <charset val="134"/>
      </rPr>
      <t>3-9-7</t>
    </r>
  </si>
  <si>
    <t>商品名称</t>
  </si>
  <si>
    <t>对方单位名称</t>
  </si>
  <si>
    <t>存货—在用周转材料评估明细表</t>
  </si>
  <si>
    <r>
      <rPr>
        <sz val="10"/>
        <rFont val="宋体"/>
        <charset val="134"/>
      </rPr>
      <t>表</t>
    </r>
    <r>
      <rPr>
        <sz val="10"/>
        <rFont val="Times New Roman"/>
        <charset val="134"/>
      </rPr>
      <t>3-9-8</t>
    </r>
  </si>
  <si>
    <t>启用日期</t>
  </si>
  <si>
    <t>原始入账价值</t>
  </si>
  <si>
    <t>账面价值
(摊余价值)</t>
  </si>
  <si>
    <t>评估原价</t>
  </si>
  <si>
    <r>
      <rPr>
        <sz val="10"/>
        <rFont val="宋体"/>
        <charset val="134"/>
      </rPr>
      <t>成新率</t>
    </r>
    <r>
      <rPr>
        <sz val="10"/>
        <rFont val="Times New Roman"/>
        <charset val="134"/>
      </rPr>
      <t>%</t>
    </r>
  </si>
  <si>
    <r>
      <rPr>
        <sz val="18"/>
        <rFont val="黑体"/>
        <charset val="134"/>
      </rPr>
      <t>存货</t>
    </r>
    <r>
      <rPr>
        <sz val="20"/>
        <rFont val="黑体"/>
        <charset val="134"/>
      </rPr>
      <t>—未结算工程清查评估明细表</t>
    </r>
  </si>
  <si>
    <r>
      <rPr>
        <sz val="9"/>
        <rFont val="宋体"/>
        <charset val="134"/>
      </rPr>
      <t>表</t>
    </r>
    <r>
      <rPr>
        <sz val="9"/>
        <rFont val="Times New Roman"/>
        <charset val="134"/>
      </rPr>
      <t>3-9-9</t>
    </r>
  </si>
  <si>
    <r>
      <rPr>
        <sz val="9"/>
        <rFont val="宋体"/>
        <charset val="134"/>
      </rPr>
      <t>序号</t>
    </r>
  </si>
  <si>
    <r>
      <rPr>
        <sz val="9"/>
        <rFont val="宋体"/>
        <charset val="134"/>
      </rPr>
      <t>项目名称</t>
    </r>
  </si>
  <si>
    <r>
      <rPr>
        <sz val="9"/>
        <rFont val="宋体"/>
        <charset val="134"/>
      </rPr>
      <t>开工日期</t>
    </r>
  </si>
  <si>
    <r>
      <rPr>
        <sz val="9"/>
        <rFont val="宋体"/>
        <charset val="134"/>
      </rPr>
      <t>预计完工日期</t>
    </r>
  </si>
  <si>
    <r>
      <rPr>
        <sz val="9"/>
        <rFont val="宋体"/>
        <charset val="134"/>
      </rPr>
      <t>合同额</t>
    </r>
  </si>
  <si>
    <r>
      <rPr>
        <sz val="9"/>
        <rFont val="宋体"/>
        <charset val="134"/>
      </rPr>
      <t>形象进度</t>
    </r>
    <r>
      <rPr>
        <sz val="9"/>
        <rFont val="Times New Roman"/>
        <charset val="134"/>
      </rPr>
      <t>(%)</t>
    </r>
  </si>
  <si>
    <r>
      <rPr>
        <sz val="9"/>
        <rFont val="宋体"/>
        <charset val="134"/>
      </rPr>
      <t>工程施工价值</t>
    </r>
  </si>
  <si>
    <r>
      <rPr>
        <sz val="9"/>
        <rFont val="宋体"/>
        <charset val="134"/>
      </rPr>
      <t>工程结算价值</t>
    </r>
  </si>
  <si>
    <r>
      <rPr>
        <sz val="9"/>
        <rFont val="宋体"/>
        <charset val="134"/>
      </rPr>
      <t>合同预计损失准备</t>
    </r>
  </si>
  <si>
    <r>
      <rPr>
        <sz val="9"/>
        <rFont val="宋体"/>
        <charset val="134"/>
      </rPr>
      <t>账面价值</t>
    </r>
  </si>
  <si>
    <r>
      <rPr>
        <sz val="9"/>
        <rFont val="宋体"/>
        <charset val="134"/>
      </rPr>
      <t>评估价值</t>
    </r>
  </si>
  <si>
    <r>
      <rPr>
        <sz val="9"/>
        <rFont val="宋体"/>
        <charset val="134"/>
      </rPr>
      <t>增减值</t>
    </r>
  </si>
  <si>
    <r>
      <rPr>
        <sz val="9"/>
        <rFont val="宋体"/>
        <charset val="134"/>
      </rPr>
      <t>增值率</t>
    </r>
    <r>
      <rPr>
        <sz val="9"/>
        <rFont val="Times New Roman"/>
        <charset val="134"/>
      </rPr>
      <t>%</t>
    </r>
  </si>
  <si>
    <r>
      <rPr>
        <sz val="9"/>
        <rFont val="宋体"/>
        <charset val="134"/>
      </rPr>
      <t>备注</t>
    </r>
  </si>
  <si>
    <r>
      <rPr>
        <sz val="9"/>
        <rFont val="宋体"/>
        <charset val="134"/>
      </rPr>
      <t>合同成本</t>
    </r>
  </si>
  <si>
    <r>
      <rPr>
        <sz val="9"/>
        <rFont val="宋体"/>
        <charset val="134"/>
      </rPr>
      <t>合同毛利</t>
    </r>
  </si>
  <si>
    <r>
      <rPr>
        <sz val="9"/>
        <rFont val="宋体"/>
        <charset val="134"/>
      </rPr>
      <t>合</t>
    </r>
    <r>
      <rPr>
        <sz val="9"/>
        <rFont val="Times New Roman"/>
        <charset val="134"/>
      </rPr>
      <t xml:space="preserve">    </t>
    </r>
    <r>
      <rPr>
        <sz val="9"/>
        <rFont val="宋体"/>
        <charset val="134"/>
      </rPr>
      <t>计</t>
    </r>
  </si>
  <si>
    <t>存货—未完工程施工清查评估明细表</t>
  </si>
  <si>
    <r>
      <rPr>
        <sz val="9"/>
        <rFont val="宋体"/>
        <charset val="134"/>
      </rPr>
      <t>表</t>
    </r>
    <r>
      <rPr>
        <sz val="9"/>
        <rFont val="Times New Roman"/>
        <charset val="134"/>
      </rPr>
      <t>3-9-10</t>
    </r>
  </si>
  <si>
    <r>
      <rPr>
        <sz val="9"/>
        <rFont val="宋体"/>
        <charset val="134"/>
      </rPr>
      <t>金额单位：人民币元</t>
    </r>
  </si>
  <si>
    <r>
      <rPr>
        <sz val="9"/>
        <rFont val="宋体"/>
        <charset val="134"/>
      </rPr>
      <t>账面余额</t>
    </r>
  </si>
  <si>
    <r>
      <rPr>
        <sz val="9"/>
        <rFont val="宋体"/>
        <charset val="134"/>
      </rPr>
      <t>跌价准备</t>
    </r>
  </si>
  <si>
    <t>合同资产评估明细表</t>
  </si>
  <si>
    <r>
      <rPr>
        <sz val="10"/>
        <rFont val="宋体"/>
        <charset val="134"/>
      </rPr>
      <t>表</t>
    </r>
    <r>
      <rPr>
        <sz val="10"/>
        <rFont val="Times New Roman"/>
        <charset val="134"/>
      </rPr>
      <t>3-10</t>
    </r>
  </si>
  <si>
    <r>
      <rPr>
        <sz val="10"/>
        <rFont val="宋体"/>
        <charset val="134"/>
      </rPr>
      <t>合同单位名称（结算对象</t>
    </r>
    <r>
      <rPr>
        <sz val="10"/>
        <rFont val="Times New Roman"/>
        <charset val="134"/>
      </rPr>
      <t>)</t>
    </r>
  </si>
  <si>
    <t>业务内容</t>
  </si>
  <si>
    <t>发生日期</t>
  </si>
  <si>
    <t>减：合同资产减值准备</t>
  </si>
  <si>
    <t>减：预计评估风险损失</t>
  </si>
  <si>
    <t>合     计</t>
  </si>
  <si>
    <t>持有待售资产评估明细表</t>
  </si>
  <si>
    <r>
      <rPr>
        <sz val="10"/>
        <rFont val="宋体"/>
        <charset val="134"/>
      </rPr>
      <t>表</t>
    </r>
    <r>
      <rPr>
        <sz val="10"/>
        <rFont val="Times New Roman"/>
        <charset val="134"/>
      </rPr>
      <t>3-11</t>
    </r>
  </si>
  <si>
    <t>项目及内容</t>
  </si>
  <si>
    <t>结算对象</t>
  </si>
  <si>
    <t>原始成本</t>
  </si>
  <si>
    <t>减：持有待售资产减值准备</t>
  </si>
  <si>
    <t>一年内到期的非流动资产评估明细表</t>
  </si>
  <si>
    <r>
      <rPr>
        <sz val="10"/>
        <rFont val="宋体"/>
        <charset val="134"/>
      </rPr>
      <t>表</t>
    </r>
    <r>
      <rPr>
        <sz val="10"/>
        <rFont val="Times New Roman"/>
        <charset val="134"/>
      </rPr>
      <t>3-12</t>
    </r>
  </si>
  <si>
    <t>结算内容</t>
  </si>
  <si>
    <t>其他流动资产评估明细表</t>
  </si>
  <si>
    <r>
      <rPr>
        <sz val="10"/>
        <rFont val="宋体"/>
        <charset val="134"/>
      </rPr>
      <t>表</t>
    </r>
    <r>
      <rPr>
        <sz val="10"/>
        <rFont val="Times New Roman"/>
        <charset val="134"/>
      </rPr>
      <t>3-13</t>
    </r>
  </si>
  <si>
    <t>成本</t>
  </si>
  <si>
    <t>非流动资产评估汇总表</t>
  </si>
  <si>
    <r>
      <rPr>
        <sz val="10"/>
        <rFont val="宋体"/>
        <charset val="134"/>
      </rPr>
      <t>表</t>
    </r>
    <r>
      <rPr>
        <sz val="10"/>
        <rFont val="Times New Roman"/>
        <charset val="134"/>
      </rPr>
      <t>4</t>
    </r>
  </si>
  <si>
    <r>
      <rPr>
        <sz val="10"/>
        <rFont val="Times New Roman"/>
        <charset val="134"/>
      </rPr>
      <t>增值率</t>
    </r>
    <r>
      <rPr>
        <sz val="10"/>
        <rFont val="Times New Roman"/>
        <charset val="134"/>
      </rPr>
      <t>%</t>
    </r>
  </si>
  <si>
    <t>固定资产</t>
  </si>
  <si>
    <t>在建工程</t>
  </si>
  <si>
    <r>
      <rPr>
        <sz val="10"/>
        <color indexed="8"/>
        <rFont val="宋体"/>
        <charset val="134"/>
      </rPr>
      <t>使用权资产</t>
    </r>
  </si>
  <si>
    <t>无形资产</t>
  </si>
  <si>
    <t>债权投资评估明细表</t>
  </si>
  <si>
    <r>
      <rPr>
        <sz val="10"/>
        <rFont val="宋体"/>
        <charset val="134"/>
      </rPr>
      <t>表</t>
    </r>
    <r>
      <rPr>
        <sz val="10"/>
        <rFont val="Times New Roman"/>
        <charset val="134"/>
      </rPr>
      <t>4-1</t>
    </r>
  </si>
  <si>
    <t>被投资单位名称</t>
  </si>
  <si>
    <t>债券种类</t>
  </si>
  <si>
    <t>发行日期</t>
  </si>
  <si>
    <t>到期日</t>
  </si>
  <si>
    <r>
      <rPr>
        <sz val="10"/>
        <rFont val="宋体"/>
        <charset val="134"/>
      </rPr>
      <t>票面利率</t>
    </r>
    <r>
      <rPr>
        <sz val="10"/>
        <rFont val="Times New Roman"/>
        <charset val="134"/>
      </rPr>
      <t>%</t>
    </r>
  </si>
  <si>
    <t>投资成本</t>
  </si>
  <si>
    <t>减：债权投资减值准备</t>
  </si>
  <si>
    <t>其他债权投资评估明细表</t>
  </si>
  <si>
    <r>
      <rPr>
        <sz val="10"/>
        <rFont val="Times New Roman"/>
        <charset val="134"/>
      </rPr>
      <t xml:space="preserve"> </t>
    </r>
    <r>
      <rPr>
        <sz val="10"/>
        <rFont val="宋体"/>
        <charset val="134"/>
      </rPr>
      <t>表</t>
    </r>
    <r>
      <rPr>
        <sz val="10"/>
        <rFont val="Times New Roman"/>
        <charset val="134"/>
      </rPr>
      <t>4-2</t>
    </r>
  </si>
  <si>
    <t>投资类别</t>
  </si>
  <si>
    <t>投资日期</t>
  </si>
  <si>
    <t>成本（面值）</t>
  </si>
  <si>
    <t>合    计</t>
  </si>
  <si>
    <t>长期应收款评估明细表</t>
  </si>
  <si>
    <r>
      <rPr>
        <sz val="10"/>
        <rFont val="宋体"/>
        <charset val="134"/>
      </rPr>
      <t>表</t>
    </r>
    <r>
      <rPr>
        <sz val="10"/>
        <rFont val="Times New Roman"/>
        <charset val="134"/>
      </rPr>
      <t>4-3</t>
    </r>
  </si>
  <si>
    <r>
      <rPr>
        <sz val="10"/>
        <rFont val="宋体"/>
        <charset val="134"/>
      </rPr>
      <t>欠款单位名称（结算对象</t>
    </r>
    <r>
      <rPr>
        <sz val="10"/>
        <rFont val="Times New Roman"/>
        <charset val="134"/>
      </rPr>
      <t>)</t>
    </r>
  </si>
  <si>
    <t>合同期限或约定收款期限</t>
  </si>
  <si>
    <t>减：长期应收款坏账准备</t>
  </si>
  <si>
    <t>减：未实现租赁收益</t>
  </si>
  <si>
    <t>长期股权投资评估明细表</t>
  </si>
  <si>
    <r>
      <rPr>
        <sz val="10"/>
        <rFont val="宋体"/>
        <charset val="134"/>
      </rPr>
      <t>表</t>
    </r>
    <r>
      <rPr>
        <sz val="10"/>
        <rFont val="Times New Roman"/>
        <charset val="134"/>
      </rPr>
      <t>4-4</t>
    </r>
  </si>
  <si>
    <t>协议投资期限</t>
  </si>
  <si>
    <r>
      <rPr>
        <sz val="10"/>
        <rFont val="宋体"/>
        <charset val="134"/>
      </rPr>
      <t>持股比例（</t>
    </r>
    <r>
      <rPr>
        <sz val="10"/>
        <rFont val="Times New Roman"/>
        <charset val="134"/>
      </rPr>
      <t>%</t>
    </r>
    <r>
      <rPr>
        <sz val="10"/>
        <rFont val="宋体"/>
        <charset val="134"/>
      </rPr>
      <t>）</t>
    </r>
  </si>
  <si>
    <t>减：长期股权投资减值准备</t>
  </si>
  <si>
    <t>其他权益工具投资评估明细表</t>
  </si>
  <si>
    <r>
      <rPr>
        <sz val="10"/>
        <rFont val="宋体"/>
        <charset val="134"/>
      </rPr>
      <t>表</t>
    </r>
    <r>
      <rPr>
        <sz val="10"/>
        <rFont val="Times New Roman"/>
        <charset val="134"/>
      </rPr>
      <t>4-5</t>
    </r>
  </si>
  <si>
    <t>股权性质</t>
  </si>
  <si>
    <t>持股数量</t>
  </si>
  <si>
    <t>基准日市价</t>
  </si>
  <si>
    <t>取得成本</t>
  </si>
  <si>
    <t>其他非流动金融资产评估明细表</t>
  </si>
  <si>
    <r>
      <rPr>
        <sz val="10"/>
        <rFont val="宋体"/>
        <charset val="134"/>
      </rPr>
      <t>表</t>
    </r>
    <r>
      <rPr>
        <sz val="10"/>
        <rFont val="Times New Roman"/>
        <charset val="134"/>
      </rPr>
      <t>4-6</t>
    </r>
  </si>
  <si>
    <t>金融资产名称</t>
  </si>
  <si>
    <t>持有数量</t>
  </si>
  <si>
    <t>投资性房地产评估汇总表</t>
  </si>
  <si>
    <r>
      <rPr>
        <sz val="10"/>
        <rFont val="宋体"/>
        <charset val="134"/>
      </rPr>
      <t>表4</t>
    </r>
    <r>
      <rPr>
        <sz val="10"/>
        <rFont val="Times New Roman"/>
        <charset val="134"/>
      </rPr>
      <t>-7</t>
    </r>
  </si>
  <si>
    <t>增值率%</t>
  </si>
  <si>
    <t>4-7-1</t>
  </si>
  <si>
    <r>
      <rPr>
        <sz val="10"/>
        <rFont val="宋体"/>
        <charset val="134"/>
      </rPr>
      <t>投资性房地产</t>
    </r>
    <r>
      <rPr>
        <sz val="10"/>
        <rFont val="Times New Roman"/>
        <charset val="134"/>
      </rPr>
      <t>-</t>
    </r>
    <r>
      <rPr>
        <sz val="10"/>
        <rFont val="宋体"/>
        <charset val="134"/>
      </rPr>
      <t>房屋评估明细表（采用成本模式计量）</t>
    </r>
  </si>
  <si>
    <t>4-7-2</t>
  </si>
  <si>
    <r>
      <rPr>
        <sz val="10"/>
        <rFont val="宋体"/>
        <charset val="134"/>
      </rPr>
      <t>投资性房地产</t>
    </r>
    <r>
      <rPr>
        <sz val="10"/>
        <rFont val="Times New Roman"/>
        <charset val="134"/>
      </rPr>
      <t>-</t>
    </r>
    <r>
      <rPr>
        <sz val="10"/>
        <rFont val="宋体"/>
        <charset val="134"/>
      </rPr>
      <t>房屋评估明细表（采用公允价值模式计量）</t>
    </r>
  </si>
  <si>
    <t>4-7-3</t>
  </si>
  <si>
    <r>
      <rPr>
        <sz val="10"/>
        <rFont val="宋体"/>
        <charset val="134"/>
      </rPr>
      <t>投资性房地产</t>
    </r>
    <r>
      <rPr>
        <sz val="10"/>
        <rFont val="Times New Roman"/>
        <charset val="134"/>
      </rPr>
      <t>-</t>
    </r>
    <r>
      <rPr>
        <sz val="10"/>
        <rFont val="宋体"/>
        <charset val="134"/>
      </rPr>
      <t>土地使用权评估明细表（采用成本模式计量）</t>
    </r>
  </si>
  <si>
    <t>4-7-4</t>
  </si>
  <si>
    <r>
      <rPr>
        <sz val="10"/>
        <rFont val="宋体"/>
        <charset val="134"/>
      </rPr>
      <t>投资性房地产</t>
    </r>
    <r>
      <rPr>
        <sz val="10"/>
        <rFont val="Times New Roman"/>
        <charset val="134"/>
      </rPr>
      <t>-</t>
    </r>
    <r>
      <rPr>
        <sz val="10"/>
        <rFont val="宋体"/>
        <charset val="134"/>
      </rPr>
      <t>土地使用权评估明细表（采用公允价值模式计量）</t>
    </r>
  </si>
  <si>
    <t>合      计</t>
  </si>
  <si>
    <t>投资性房地产——房屋评估明细表</t>
  </si>
  <si>
    <t>（采用成本模式计量）</t>
  </si>
  <si>
    <r>
      <rPr>
        <sz val="10"/>
        <rFont val="宋体"/>
        <charset val="134"/>
      </rPr>
      <t>表</t>
    </r>
    <r>
      <rPr>
        <sz val="10"/>
        <rFont val="Times New Roman"/>
        <charset val="134"/>
      </rPr>
      <t>4-7-1</t>
    </r>
  </si>
  <si>
    <t>权证编号</t>
  </si>
  <si>
    <t>房屋名称</t>
  </si>
  <si>
    <t>来源（外购、自建、自用转入、存货转入等）</t>
  </si>
  <si>
    <t>结构</t>
  </si>
  <si>
    <t>建成
年月</t>
  </si>
  <si>
    <r>
      <rPr>
        <sz val="10"/>
        <rFont val="宋体"/>
        <charset val="134"/>
      </rPr>
      <t>建筑</t>
    </r>
    <r>
      <rPr>
        <sz val="10"/>
        <rFont val="宋体"/>
        <charset val="134"/>
      </rPr>
      <t>面积</t>
    </r>
  </si>
  <si>
    <r>
      <rPr>
        <sz val="10"/>
        <rFont val="宋体"/>
        <charset val="134"/>
      </rPr>
      <t>成本单价</t>
    </r>
    <r>
      <rPr>
        <sz val="10"/>
        <rFont val="Times New Roman"/>
        <charset val="134"/>
      </rPr>
      <t>(</t>
    </r>
    <r>
      <rPr>
        <sz val="10"/>
        <rFont val="宋体"/>
        <charset val="134"/>
      </rPr>
      <t>元</t>
    </r>
    <r>
      <rPr>
        <sz val="10"/>
        <rFont val="Times New Roman"/>
        <charset val="134"/>
      </rPr>
      <t>/m</t>
    </r>
    <r>
      <rPr>
        <vertAlign val="superscript"/>
        <sz val="10"/>
        <rFont val="Times New Roman"/>
        <charset val="134"/>
      </rPr>
      <t>2</t>
    </r>
    <r>
      <rPr>
        <sz val="10"/>
        <rFont val="Times New Roman"/>
        <charset val="134"/>
      </rPr>
      <t>)</t>
    </r>
  </si>
  <si>
    <r>
      <rPr>
        <sz val="10"/>
        <rFont val="宋体"/>
        <charset val="134"/>
      </rPr>
      <t>评估单价</t>
    </r>
    <r>
      <rPr>
        <sz val="10"/>
        <rFont val="Times New Roman"/>
        <charset val="134"/>
      </rPr>
      <t>(</t>
    </r>
    <r>
      <rPr>
        <sz val="10"/>
        <rFont val="宋体"/>
        <charset val="134"/>
      </rPr>
      <t>元</t>
    </r>
    <r>
      <rPr>
        <sz val="10"/>
        <rFont val="Times New Roman"/>
        <charset val="134"/>
      </rPr>
      <t>/m</t>
    </r>
    <r>
      <rPr>
        <vertAlign val="superscript"/>
        <sz val="10"/>
        <rFont val="Times New Roman"/>
        <charset val="134"/>
      </rPr>
      <t>2</t>
    </r>
    <r>
      <rPr>
        <sz val="10"/>
        <rFont val="Times New Roman"/>
        <charset val="134"/>
      </rPr>
      <t>)</t>
    </r>
  </si>
  <si>
    <t>原值</t>
  </si>
  <si>
    <t>净值</t>
  </si>
  <si>
    <t>减：投资性房地产减值准备</t>
  </si>
  <si>
    <t>（采用公允价值模式计量）</t>
  </si>
  <si>
    <r>
      <rPr>
        <sz val="10"/>
        <rFont val="宋体"/>
        <charset val="134"/>
      </rPr>
      <t>表</t>
    </r>
    <r>
      <rPr>
        <sz val="10"/>
        <rFont val="Times New Roman"/>
        <charset val="134"/>
      </rPr>
      <t>4-7-2</t>
    </r>
  </si>
  <si>
    <r>
      <rPr>
        <sz val="10"/>
        <rFont val="宋体"/>
        <charset val="134"/>
      </rPr>
      <t>建筑</t>
    </r>
    <r>
      <rPr>
        <sz val="10"/>
        <rFont val="Times New Roman"/>
        <charset val="134"/>
      </rPr>
      <t xml:space="preserve">          </t>
    </r>
    <r>
      <rPr>
        <sz val="10"/>
        <rFont val="宋体"/>
        <charset val="134"/>
      </rPr>
      <t>面积</t>
    </r>
  </si>
  <si>
    <t>原始入帐价值
（转入日公允价值）</t>
  </si>
  <si>
    <t>现场勘察简单记录</t>
  </si>
  <si>
    <t>证载权利人</t>
  </si>
  <si>
    <t>投资性房地产——土地使用权评估明细表</t>
  </si>
  <si>
    <r>
      <rPr>
        <sz val="10"/>
        <rFont val="宋体"/>
        <charset val="134"/>
      </rPr>
      <t>表</t>
    </r>
    <r>
      <rPr>
        <sz val="10"/>
        <rFont val="Times New Roman"/>
        <charset val="134"/>
      </rPr>
      <t>4-7-3</t>
    </r>
  </si>
  <si>
    <t>土地权证编号</t>
  </si>
  <si>
    <t>宗地名称</t>
  </si>
  <si>
    <t>土地位置</t>
  </si>
  <si>
    <t>取得日期</t>
  </si>
  <si>
    <t>用地性质</t>
  </si>
  <si>
    <t>土地用途</t>
  </si>
  <si>
    <t>准用年限</t>
  </si>
  <si>
    <t>开发程度</t>
  </si>
  <si>
    <r>
      <rPr>
        <sz val="10"/>
        <rFont val="宋体"/>
        <charset val="134"/>
      </rPr>
      <t>面积</t>
    </r>
    <r>
      <rPr>
        <sz val="10"/>
        <rFont val="Times New Roman"/>
        <charset val="134"/>
      </rPr>
      <t>(m</t>
    </r>
    <r>
      <rPr>
        <vertAlign val="superscript"/>
        <sz val="10"/>
        <rFont val="Times New Roman"/>
        <charset val="134"/>
      </rPr>
      <t>2</t>
    </r>
    <r>
      <rPr>
        <sz val="10"/>
        <rFont val="Times New Roman"/>
        <charset val="134"/>
      </rPr>
      <t>)</t>
    </r>
  </si>
  <si>
    <r>
      <rPr>
        <sz val="10"/>
        <rFont val="宋体"/>
        <charset val="134"/>
      </rPr>
      <t>表</t>
    </r>
    <r>
      <rPr>
        <sz val="10"/>
        <rFont val="Times New Roman"/>
        <charset val="134"/>
      </rPr>
      <t>4-7-4</t>
    </r>
  </si>
  <si>
    <t>原始入账价值（转入日公允价值）</t>
  </si>
  <si>
    <r>
      <rPr>
        <sz val="10"/>
        <rFont val="宋体"/>
        <charset val="134"/>
      </rPr>
      <t>合</t>
    </r>
    <r>
      <rPr>
        <sz val="10"/>
        <rFont val="Times New Roman"/>
        <charset val="134"/>
      </rPr>
      <t xml:space="preserve">         </t>
    </r>
    <r>
      <rPr>
        <sz val="10"/>
        <rFont val="宋体"/>
        <charset val="134"/>
      </rPr>
      <t>计</t>
    </r>
  </si>
  <si>
    <t>固定资产评估汇总表</t>
  </si>
  <si>
    <r>
      <rPr>
        <sz val="10"/>
        <rFont val="宋体"/>
        <charset val="134"/>
      </rPr>
      <t>表</t>
    </r>
    <r>
      <rPr>
        <sz val="10"/>
        <rFont val="Times New Roman"/>
        <charset val="134"/>
      </rPr>
      <t>4-8</t>
    </r>
  </si>
  <si>
    <t>增值额</t>
  </si>
  <si>
    <t>房屋建筑物类合计</t>
  </si>
  <si>
    <t>设备类合计</t>
  </si>
  <si>
    <t>减：固定资产减值准备</t>
  </si>
  <si>
    <t>-</t>
  </si>
  <si>
    <t>固定资产—机器设备评估明细表</t>
  </si>
  <si>
    <r>
      <rPr>
        <sz val="10"/>
        <rFont val="宋体"/>
        <charset val="134"/>
      </rPr>
      <t>表</t>
    </r>
    <r>
      <rPr>
        <sz val="10"/>
        <rFont val="Times New Roman"/>
        <charset val="134"/>
      </rPr>
      <t>4-8-4</t>
    </r>
  </si>
  <si>
    <t>设备编号</t>
  </si>
  <si>
    <t>设备名称</t>
  </si>
  <si>
    <t>生产厂家</t>
  </si>
  <si>
    <t>使用状态</t>
  </si>
  <si>
    <t>购置日期</t>
  </si>
  <si>
    <t>主材材质</t>
  </si>
  <si>
    <r>
      <rPr>
        <sz val="10"/>
        <rFont val="宋体"/>
        <charset val="134"/>
      </rPr>
      <t>重量</t>
    </r>
    <r>
      <rPr>
        <sz val="10"/>
        <rFont val="Times New Roman"/>
        <charset val="134"/>
      </rPr>
      <t>(kg)</t>
    </r>
  </si>
  <si>
    <t>辅助材质</t>
  </si>
  <si>
    <t>015-001</t>
  </si>
  <si>
    <t>单柱立车</t>
  </si>
  <si>
    <t>C512A</t>
  </si>
  <si>
    <t>齐齐哈尔第一机床厂</t>
  </si>
  <si>
    <t>台</t>
  </si>
  <si>
    <t>015-007</t>
  </si>
  <si>
    <t>双柱立车</t>
  </si>
  <si>
    <t>C534J1</t>
  </si>
  <si>
    <t>武汉重型机器厂</t>
  </si>
  <si>
    <t>016-084</t>
  </si>
  <si>
    <t>车床</t>
  </si>
  <si>
    <t>JIMK460*1500</t>
  </si>
  <si>
    <t>济南第一机床厂</t>
  </si>
  <si>
    <t>016-098</t>
  </si>
  <si>
    <t>CW6163A</t>
  </si>
  <si>
    <t>016-117</t>
  </si>
  <si>
    <t>CW6163C</t>
  </si>
  <si>
    <t>大连第二机床厂</t>
  </si>
  <si>
    <t>021-011</t>
  </si>
  <si>
    <t>立钻</t>
  </si>
  <si>
    <t>Z5140B</t>
  </si>
  <si>
    <t>常州机床厂</t>
  </si>
  <si>
    <t>025-021</t>
  </si>
  <si>
    <t>摇臂钻床</t>
  </si>
  <si>
    <t>Z30100</t>
  </si>
  <si>
    <t>中捷友谊厂</t>
  </si>
  <si>
    <t>025-033</t>
  </si>
  <si>
    <t>Z30100*31</t>
  </si>
  <si>
    <t>026-002</t>
  </si>
  <si>
    <t>镗床</t>
  </si>
  <si>
    <t>T68</t>
  </si>
  <si>
    <t>036-005</t>
  </si>
  <si>
    <t>工具磨床</t>
  </si>
  <si>
    <t>M6025C</t>
  </si>
  <si>
    <t>塘山通用机械厂</t>
  </si>
  <si>
    <t>061-005</t>
  </si>
  <si>
    <t>立铣</t>
  </si>
  <si>
    <t>X53K</t>
  </si>
  <si>
    <t>北京第一机床厂</t>
  </si>
  <si>
    <t>079-001</t>
  </si>
  <si>
    <t>刨边机</t>
  </si>
  <si>
    <t>B81120A</t>
  </si>
  <si>
    <t>济南第二机床厂</t>
  </si>
  <si>
    <t>122-012</t>
  </si>
  <si>
    <t>单柱液压机</t>
  </si>
  <si>
    <t>41-X250</t>
  </si>
  <si>
    <t>南京环力重工机械有限公司</t>
  </si>
  <si>
    <t>162-010</t>
  </si>
  <si>
    <t>剪板机</t>
  </si>
  <si>
    <t>Q11-20*2500</t>
  </si>
  <si>
    <t>沈阳锻压机械有限公司</t>
  </si>
  <si>
    <t>171-002</t>
  </si>
  <si>
    <t>卷板机</t>
  </si>
  <si>
    <t>XGX-30*3000</t>
  </si>
  <si>
    <t>江苏专用机械厂</t>
  </si>
  <si>
    <t>171-007</t>
  </si>
  <si>
    <t>W11-25*2000</t>
  </si>
  <si>
    <t>长治锻压机床厂</t>
  </si>
  <si>
    <t>171-008</t>
  </si>
  <si>
    <t>W11-6*1500</t>
  </si>
  <si>
    <t>湖北鄂城锻压机床厂</t>
  </si>
  <si>
    <t>174-001</t>
  </si>
  <si>
    <t>矫正机</t>
  </si>
  <si>
    <t>JXW51-Q90</t>
  </si>
  <si>
    <t>中国</t>
  </si>
  <si>
    <t>211-003</t>
  </si>
  <si>
    <t>天车</t>
  </si>
  <si>
    <t>10T</t>
  </si>
  <si>
    <t>211-005</t>
  </si>
  <si>
    <t>双梁桥式起重机</t>
  </si>
  <si>
    <t>自制</t>
  </si>
  <si>
    <t>211-010</t>
  </si>
  <si>
    <t>大连起重机器厂</t>
  </si>
  <si>
    <t>211-011</t>
  </si>
  <si>
    <t>211-012</t>
  </si>
  <si>
    <t>30/5T 23.3</t>
  </si>
  <si>
    <t>211-081</t>
  </si>
  <si>
    <t>吊钩桥式起重机</t>
  </si>
  <si>
    <t>200T-50T</t>
  </si>
  <si>
    <t>211-082</t>
  </si>
  <si>
    <t>太原重型机器厂</t>
  </si>
  <si>
    <t>211-100</t>
  </si>
  <si>
    <t>电动单梁起重机</t>
  </si>
  <si>
    <t>LDA</t>
  </si>
  <si>
    <t>河南省新乡市矿山起重机有限公司</t>
  </si>
  <si>
    <t>211-123</t>
  </si>
  <si>
    <t>通用桥式起重机</t>
  </si>
  <si>
    <t>DQ10T*22.5M</t>
  </si>
  <si>
    <t>卫华集团.河南卫华重型机械股份有限公司</t>
  </si>
  <si>
    <t>211-127</t>
  </si>
  <si>
    <t>QD10T*22.5M</t>
  </si>
  <si>
    <t>河南省矿山起重机有限公司</t>
  </si>
  <si>
    <t>211-128</t>
  </si>
  <si>
    <t>253-020</t>
  </si>
  <si>
    <t>电动平车</t>
  </si>
  <si>
    <t>KP-30-1</t>
  </si>
  <si>
    <t>常熟市电动平车厂</t>
  </si>
  <si>
    <t>253-029</t>
  </si>
  <si>
    <t>KP-30-非</t>
  </si>
  <si>
    <t>江苏常熟电动平车厂</t>
  </si>
  <si>
    <t>476-021</t>
  </si>
  <si>
    <t>γ 剂量率监测仪（另探头）</t>
  </si>
  <si>
    <t>WF-1000</t>
  </si>
  <si>
    <t>西安卫峰核测量仪器公司</t>
  </si>
  <si>
    <t>496-292</t>
  </si>
  <si>
    <t>空调</t>
  </si>
  <si>
    <t>KFR-33GW/H</t>
  </si>
  <si>
    <t>泰州春兰</t>
  </si>
  <si>
    <t>496-293</t>
  </si>
  <si>
    <t>496-315</t>
  </si>
  <si>
    <t>分体空调</t>
  </si>
  <si>
    <t>KFR-35GW/V</t>
  </si>
  <si>
    <t>春兰制冷设备有限公司</t>
  </si>
  <si>
    <t>525-002</t>
  </si>
  <si>
    <t>污水处理机</t>
  </si>
  <si>
    <t>ZJW-3</t>
  </si>
  <si>
    <t>张家港环保机械厂</t>
  </si>
  <si>
    <t>533-042</t>
  </si>
  <si>
    <t>微电脑液压弯管机</t>
  </si>
  <si>
    <t>WA27YPC-63*12G</t>
  </si>
  <si>
    <t>上海颁新弯管设备有限公司</t>
  </si>
  <si>
    <t>752-281</t>
  </si>
  <si>
    <t>交流弧焊机</t>
  </si>
  <si>
    <t>BX1-500TSMI</t>
  </si>
  <si>
    <t>唐山松下产业机器公司</t>
  </si>
  <si>
    <t>752-283</t>
  </si>
  <si>
    <t>交流电焊机</t>
  </si>
  <si>
    <t>752-287</t>
  </si>
  <si>
    <t>752-288</t>
  </si>
  <si>
    <t>752-289</t>
  </si>
  <si>
    <t>752-318</t>
  </si>
  <si>
    <t>交流弧焊电源</t>
  </si>
  <si>
    <t>YK-505FL</t>
  </si>
  <si>
    <t>759-261</t>
  </si>
  <si>
    <t>CO2焊机直流电源</t>
  </si>
  <si>
    <t>YD-350JRIVTA</t>
  </si>
  <si>
    <t>759-265</t>
  </si>
  <si>
    <t>晶闸管控制CO2弧焊电机</t>
  </si>
  <si>
    <t>NBC-350TSMI</t>
  </si>
  <si>
    <t>759-297</t>
  </si>
  <si>
    <t>CO2弧焊电源</t>
  </si>
  <si>
    <t>唐山松下产业机器有限公司</t>
  </si>
  <si>
    <t>759-314</t>
  </si>
  <si>
    <t>晶闸管控制弧焊整流器</t>
  </si>
  <si>
    <t>ZX5-630TSMI</t>
  </si>
  <si>
    <t>唐山松下机器有限公司</t>
  </si>
  <si>
    <t>759-342</t>
  </si>
  <si>
    <t>759-349</t>
  </si>
  <si>
    <t>759-441</t>
  </si>
  <si>
    <t>晶闸管控制CO2弧焊电源</t>
  </si>
  <si>
    <t>NBC-350TSM</t>
  </si>
  <si>
    <t>唐山</t>
  </si>
  <si>
    <t>759-444</t>
  </si>
  <si>
    <t>759-462</t>
  </si>
  <si>
    <t>逆变式直流弧焊电源</t>
  </si>
  <si>
    <t>ZX7-400S</t>
  </si>
  <si>
    <t>山东</t>
  </si>
  <si>
    <t>759-469</t>
  </si>
  <si>
    <t>山东山大华天电气有限公司</t>
  </si>
  <si>
    <t>759-498</t>
  </si>
  <si>
    <t>逆变式直流弧焊机</t>
  </si>
  <si>
    <t>759-501</t>
  </si>
  <si>
    <t>山东山大奥太电气有限公司</t>
  </si>
  <si>
    <t>759-511</t>
  </si>
  <si>
    <t>晶闸管控制MIG/MAG弧焊电源</t>
  </si>
  <si>
    <t>YD-350KR</t>
  </si>
  <si>
    <t>759-514</t>
  </si>
  <si>
    <t>晶闸管控制MG/MAG弧焊电源</t>
  </si>
  <si>
    <t>759-519</t>
  </si>
  <si>
    <t>IGBT控制直流TIG弧焊电源</t>
  </si>
  <si>
    <t>YD-400TX</t>
  </si>
  <si>
    <t>759-520</t>
  </si>
  <si>
    <t>YC-400TX</t>
  </si>
  <si>
    <t>759-521</t>
  </si>
  <si>
    <t>759-527</t>
  </si>
  <si>
    <t>YD-500KR</t>
  </si>
  <si>
    <t>759-590</t>
  </si>
  <si>
    <t>759-594</t>
  </si>
  <si>
    <t>759-596</t>
  </si>
  <si>
    <t>759-603</t>
  </si>
  <si>
    <t>半自动销钉焊机</t>
  </si>
  <si>
    <t>SA2002-1</t>
  </si>
  <si>
    <t>德国</t>
  </si>
  <si>
    <t>759-608</t>
  </si>
  <si>
    <t>759-623</t>
  </si>
  <si>
    <t>单枪螺柱焊机</t>
  </si>
  <si>
    <t>4000</t>
  </si>
  <si>
    <t>美国</t>
  </si>
  <si>
    <t>759-624</t>
  </si>
  <si>
    <t>759-639</t>
  </si>
  <si>
    <t>759-671</t>
  </si>
  <si>
    <t>759-686</t>
  </si>
  <si>
    <t>ZX7-400</t>
  </si>
  <si>
    <t>山东奥太电气有限公司</t>
  </si>
  <si>
    <t>759-687</t>
  </si>
  <si>
    <t>759-692</t>
  </si>
  <si>
    <t>759-694</t>
  </si>
  <si>
    <t>759-702</t>
  </si>
  <si>
    <t>759-798</t>
  </si>
  <si>
    <t>手工焊机</t>
  </si>
  <si>
    <t>YD-400AT</t>
  </si>
  <si>
    <t>759-805</t>
  </si>
  <si>
    <t>759-806</t>
  </si>
  <si>
    <t>IGBT控制直流弧焊电源</t>
  </si>
  <si>
    <t>759-807</t>
  </si>
  <si>
    <t>759-813</t>
  </si>
  <si>
    <t>759-815</t>
  </si>
  <si>
    <t>759-816</t>
  </si>
  <si>
    <t>759-843</t>
  </si>
  <si>
    <t>759-844</t>
  </si>
  <si>
    <t>759-866</t>
  </si>
  <si>
    <t>晶闸管控制直流弧焊电源</t>
  </si>
  <si>
    <t>YD-630SS</t>
  </si>
  <si>
    <t>824-006</t>
  </si>
  <si>
    <t>钢板加热炉</t>
  </si>
  <si>
    <t>机械工业设计研究院</t>
  </si>
  <si>
    <t>824-012</t>
  </si>
  <si>
    <t>5.6米炉罩式电加热炉</t>
  </si>
  <si>
    <t>6200*4200*1000</t>
  </si>
  <si>
    <t>吴江电热电器厂有限公司</t>
  </si>
  <si>
    <t>833-005</t>
  </si>
  <si>
    <t>哈夫式管子热处理炉</t>
  </si>
  <si>
    <t>833-006</t>
  </si>
  <si>
    <t>833-007</t>
  </si>
  <si>
    <t>847-069</t>
  </si>
  <si>
    <t>远红外高低温程控焊条烘箱</t>
  </si>
  <si>
    <t>YGCH-X-200</t>
  </si>
  <si>
    <t>苏州市吴江电热电器厂</t>
  </si>
  <si>
    <t>847-070</t>
  </si>
  <si>
    <t>鼓风型内热式自动焊焊剂烘箱</t>
  </si>
  <si>
    <t>NZHG-6-500</t>
  </si>
  <si>
    <t>847-084</t>
  </si>
  <si>
    <t>远红外稿低温自控焊条烘箱</t>
  </si>
  <si>
    <t>YGCH-G</t>
  </si>
  <si>
    <t>吴江市城信焊接设备厂</t>
  </si>
  <si>
    <t>920-026</t>
  </si>
  <si>
    <t>除湿机</t>
  </si>
  <si>
    <t>CFZ6.3B</t>
  </si>
  <si>
    <t>江苏春兰冷冻设备有限公司</t>
  </si>
  <si>
    <t>927-067</t>
  </si>
  <si>
    <t>温控仪</t>
  </si>
  <si>
    <t>LWK-B-180KW</t>
  </si>
  <si>
    <t>吴江市诚信焊接设备厂</t>
  </si>
  <si>
    <t>951-008</t>
  </si>
  <si>
    <t>除尘机组</t>
  </si>
  <si>
    <t>DC-1B</t>
  </si>
  <si>
    <t>北京第一公汽修理厂</t>
  </si>
  <si>
    <t>954-001</t>
  </si>
  <si>
    <t>电焊烟吸尘机</t>
  </si>
  <si>
    <t>10371-00（Nederman)</t>
  </si>
  <si>
    <t>瑞典（北京松下焊机销售公司）</t>
  </si>
  <si>
    <t>954-003</t>
  </si>
  <si>
    <t>954-014</t>
  </si>
  <si>
    <t>焊接除尘机</t>
  </si>
  <si>
    <t>954-020</t>
  </si>
  <si>
    <t>ST-220A</t>
  </si>
  <si>
    <t>天津市格威莱德真空设备有限公司</t>
  </si>
  <si>
    <t>954-024</t>
  </si>
  <si>
    <t>电焊烟吸尘器</t>
  </si>
  <si>
    <t>ST-220A 5000M3/H</t>
  </si>
  <si>
    <t>天津</t>
  </si>
  <si>
    <t>954-032</t>
  </si>
  <si>
    <t>954-045</t>
  </si>
  <si>
    <t>11374-00</t>
  </si>
  <si>
    <t>(瑞典)北京开元信诺达松下焊机销售有限公司</t>
  </si>
  <si>
    <t>954-051</t>
  </si>
  <si>
    <t>091-125</t>
  </si>
  <si>
    <t>砂带打磨机</t>
  </si>
  <si>
    <t>2M51200A</t>
  </si>
  <si>
    <t>重庆博益砂带磨床有限公司</t>
  </si>
  <si>
    <t>759-627</t>
  </si>
  <si>
    <t>全自动销钉焊机</t>
  </si>
  <si>
    <t>a2002-2 Q9.4~9.6</t>
  </si>
  <si>
    <t>951-012</t>
  </si>
  <si>
    <t>袋式除尘器</t>
  </si>
  <si>
    <t>PL-3200/AF</t>
  </si>
  <si>
    <t>济南柯瑞达铸造机械有限公司</t>
  </si>
  <si>
    <t>016-072</t>
  </si>
  <si>
    <t>CW6163</t>
  </si>
  <si>
    <t>大连机床厂</t>
  </si>
  <si>
    <t>091-126</t>
  </si>
  <si>
    <t>管端加工机床</t>
  </si>
  <si>
    <t>Q1216</t>
  </si>
  <si>
    <t>应城市华兴机床有限公司</t>
  </si>
  <si>
    <t>091-127</t>
  </si>
  <si>
    <t>091-130</t>
  </si>
  <si>
    <t>管端打磨机床</t>
  </si>
  <si>
    <t>GM118</t>
  </si>
  <si>
    <t>芜湖昂博数控设备制造有限公司</t>
  </si>
  <si>
    <t>091-131</t>
  </si>
  <si>
    <t>211-001</t>
  </si>
  <si>
    <t>洛阳矿山机械厂</t>
  </si>
  <si>
    <t>211-002</t>
  </si>
  <si>
    <t>211-013</t>
  </si>
  <si>
    <t>30-5T</t>
  </si>
  <si>
    <t>211-023</t>
  </si>
  <si>
    <t>5T</t>
  </si>
  <si>
    <t>大连起重机械厂</t>
  </si>
  <si>
    <t>211-024</t>
  </si>
  <si>
    <t>承德矿山机械厂</t>
  </si>
  <si>
    <t>211-025</t>
  </si>
  <si>
    <t>211-032</t>
  </si>
  <si>
    <t>苏州起重机器厂</t>
  </si>
  <si>
    <t>211-087</t>
  </si>
  <si>
    <t>上海起重运输机械厂有限公司</t>
  </si>
  <si>
    <t>211-088</t>
  </si>
  <si>
    <t>211-090</t>
  </si>
  <si>
    <t>16/3.2T</t>
  </si>
  <si>
    <t>211-105</t>
  </si>
  <si>
    <t>LDAO.5t*6.5m</t>
  </si>
  <si>
    <t>河南新乡矿山起重机</t>
  </si>
  <si>
    <t>211-106</t>
  </si>
  <si>
    <t>211-107</t>
  </si>
  <si>
    <t>211-110</t>
  </si>
  <si>
    <t>河南卫华重型机械股份有限公司</t>
  </si>
  <si>
    <t>211-111</t>
  </si>
  <si>
    <t>QD16/3.2T*22.5M</t>
  </si>
  <si>
    <t>211-112</t>
  </si>
  <si>
    <t>LD5T*22.5M</t>
  </si>
  <si>
    <t>211-114</t>
  </si>
  <si>
    <t>211-115</t>
  </si>
  <si>
    <t>211-116</t>
  </si>
  <si>
    <t>211-117</t>
  </si>
  <si>
    <t>215-021</t>
  </si>
  <si>
    <t>液压装卸车</t>
  </si>
  <si>
    <t>CQY-0.5T</t>
  </si>
  <si>
    <t>泰州市光阳机械制造有限公司</t>
  </si>
  <si>
    <t>244-056</t>
  </si>
  <si>
    <t>赛菱牌低速货车</t>
  </si>
  <si>
    <t>ZB1021ADB3S</t>
  </si>
  <si>
    <t>山东唐骏欧铃汽车制造有限公司</t>
  </si>
  <si>
    <t>253-014</t>
  </si>
  <si>
    <t>KPD-10-1</t>
  </si>
  <si>
    <t>秦皇岛机械厂</t>
  </si>
  <si>
    <t>253-015</t>
  </si>
  <si>
    <t>253-016</t>
  </si>
  <si>
    <t>过跨车</t>
  </si>
  <si>
    <t>253-021</t>
  </si>
  <si>
    <t>KP-20-1</t>
  </si>
  <si>
    <t>江苏常熟市电动平车厂</t>
  </si>
  <si>
    <t>253-022</t>
  </si>
  <si>
    <t>KP-10-1</t>
  </si>
  <si>
    <t>253-023</t>
  </si>
  <si>
    <t>KP-10-1非</t>
  </si>
  <si>
    <t>253-025</t>
  </si>
  <si>
    <t>253-026</t>
  </si>
  <si>
    <t>253-027</t>
  </si>
  <si>
    <t>491-004</t>
  </si>
  <si>
    <t>滤油机</t>
  </si>
  <si>
    <t>21FS10-100BB6</t>
  </si>
  <si>
    <t xml:space="preserve">
 北京承天倍达过滤技术有限责任公司</t>
  </si>
  <si>
    <t>525-003</t>
  </si>
  <si>
    <t>反渗透水处理成套装置</t>
  </si>
  <si>
    <t>BHRO-500</t>
  </si>
  <si>
    <t>北京市环境保护科学研究院</t>
  </si>
  <si>
    <t>525-004</t>
  </si>
  <si>
    <t>532-010</t>
  </si>
  <si>
    <t>高效喷砂机</t>
  </si>
  <si>
    <t>ACR-4</t>
  </si>
  <si>
    <t>重庆长平机械厂</t>
  </si>
  <si>
    <t>533-041</t>
  </si>
  <si>
    <t>WA27YPC-63G</t>
  </si>
  <si>
    <t>644-005</t>
  </si>
  <si>
    <t>缓冲罐</t>
  </si>
  <si>
    <t>06-PBP-15R1</t>
  </si>
  <si>
    <t>824-009</t>
  </si>
  <si>
    <t>燃油台车炉</t>
  </si>
  <si>
    <t>吴江电热电器厂</t>
  </si>
  <si>
    <t>927-046</t>
  </si>
  <si>
    <t>控温柜</t>
  </si>
  <si>
    <t>DJK-180KW</t>
  </si>
  <si>
    <t>镇江市东方节能设备有限公司</t>
  </si>
  <si>
    <t>927-050</t>
  </si>
  <si>
    <t>中央快速电热水器</t>
  </si>
  <si>
    <t>DSZ 02-30</t>
  </si>
  <si>
    <t>长沙三博士电器有限公司</t>
  </si>
  <si>
    <t>927-051</t>
  </si>
  <si>
    <t>927-056</t>
  </si>
  <si>
    <t>热处理温度控制箱</t>
  </si>
  <si>
    <t>927-066</t>
  </si>
  <si>
    <t>控温仪</t>
  </si>
  <si>
    <t>928-002</t>
  </si>
  <si>
    <t>5号线恒温水冷机组</t>
  </si>
  <si>
    <t>LSZ05-A</t>
  </si>
  <si>
    <t>北京瑞明制冷公司</t>
  </si>
  <si>
    <t>954-015</t>
  </si>
  <si>
    <t>954-016</t>
  </si>
  <si>
    <t>954-021</t>
  </si>
  <si>
    <t>QT-014</t>
  </si>
  <si>
    <t>漆车间排放净化设备</t>
  </si>
  <si>
    <t>VOC-XC-60000型</t>
  </si>
  <si>
    <t>中国联合工程公司</t>
  </si>
  <si>
    <t>211-089</t>
  </si>
  <si>
    <t>759-387</t>
  </si>
  <si>
    <t>逆变式弧焊电源</t>
  </si>
  <si>
    <t>山东山大华天科技股份有限公司</t>
  </si>
  <si>
    <t>759-388</t>
  </si>
  <si>
    <t>759-397</t>
  </si>
  <si>
    <t>759-404</t>
  </si>
  <si>
    <t>759-418</t>
  </si>
  <si>
    <t>山东山大华天电器有限公司</t>
  </si>
  <si>
    <t>759-448</t>
  </si>
  <si>
    <t>759-449</t>
  </si>
  <si>
    <t>759-464</t>
  </si>
  <si>
    <t>759-466</t>
  </si>
  <si>
    <t>759-473</t>
  </si>
  <si>
    <t>759-474</t>
  </si>
  <si>
    <t>759-499</t>
  </si>
  <si>
    <t>759-591</t>
  </si>
  <si>
    <t>759-592</t>
  </si>
  <si>
    <t>759-593</t>
  </si>
  <si>
    <t>759-652</t>
  </si>
  <si>
    <t>759-653</t>
  </si>
  <si>
    <t>759-658</t>
  </si>
  <si>
    <t>晶闸管控制MIG／MAG弧焊电源</t>
  </si>
  <si>
    <t>759-660</t>
  </si>
  <si>
    <t>759-661</t>
  </si>
  <si>
    <t>759-662</t>
  </si>
  <si>
    <t>759-748</t>
  </si>
  <si>
    <t>759-814</t>
  </si>
  <si>
    <t>759-820</t>
  </si>
  <si>
    <t>759-867</t>
  </si>
  <si>
    <t>759-819</t>
  </si>
  <si>
    <t>759-860</t>
  </si>
  <si>
    <t>数字IGBT控制MIG/MAG弧焊电源</t>
  </si>
  <si>
    <t>YD-500FR</t>
  </si>
  <si>
    <t>759-899</t>
  </si>
  <si>
    <t>759-900</t>
  </si>
  <si>
    <t>128-001</t>
  </si>
  <si>
    <t>小R挤压校整机</t>
  </si>
  <si>
    <t>C146A</t>
  </si>
  <si>
    <t>西安长城电工机械厂</t>
  </si>
  <si>
    <t>171-010</t>
  </si>
  <si>
    <t>四辊卷板机</t>
  </si>
  <si>
    <t>W12HNC-25*2000</t>
  </si>
  <si>
    <t>596-002</t>
  </si>
  <si>
    <t>单支座焊接变位机</t>
  </si>
  <si>
    <t>HB-50</t>
  </si>
  <si>
    <t>成都焊研威达科技股份有限公司</t>
  </si>
  <si>
    <t>591-037</t>
  </si>
  <si>
    <t>切断坡口机床</t>
  </si>
  <si>
    <t>Q1111D</t>
  </si>
  <si>
    <t>芜湖科捷机械制造厂</t>
  </si>
  <si>
    <t>591-040</t>
  </si>
  <si>
    <t>管端坡口加工组合机床</t>
  </si>
  <si>
    <t>C3-U094-1</t>
  </si>
  <si>
    <t>重庆第三机床厂</t>
  </si>
  <si>
    <t>128-002</t>
  </si>
  <si>
    <t>小R挤压精整机</t>
  </si>
  <si>
    <t>1187</t>
  </si>
  <si>
    <t>哈尔滨锅炉厂有限责任公司</t>
  </si>
  <si>
    <t>752-308</t>
  </si>
  <si>
    <t>759-157</t>
  </si>
  <si>
    <t>可控硅整流弧焊机</t>
  </si>
  <si>
    <t>ZX5-400</t>
  </si>
  <si>
    <t>北京东升电焊机厂</t>
  </si>
  <si>
    <t>759-192</t>
  </si>
  <si>
    <t>759-281</t>
  </si>
  <si>
    <t>759-494</t>
  </si>
  <si>
    <t>手工氩弧焊机</t>
  </si>
  <si>
    <t>TXII-400</t>
  </si>
  <si>
    <t>759-688</t>
  </si>
  <si>
    <t>759-783</t>
  </si>
  <si>
    <t>759-812</t>
  </si>
  <si>
    <t>253-024</t>
  </si>
  <si>
    <t>750-002</t>
  </si>
  <si>
    <t>自动电焊机</t>
  </si>
  <si>
    <t>BX-1000</t>
  </si>
  <si>
    <t>天津电焊机厂</t>
  </si>
  <si>
    <t>750-003</t>
  </si>
  <si>
    <t>BC-1000</t>
  </si>
  <si>
    <t>上海电焊机厂</t>
  </si>
  <si>
    <t>759-307</t>
  </si>
  <si>
    <t>ZX5-400TSMI</t>
  </si>
  <si>
    <t>759-595</t>
  </si>
  <si>
    <t>911-049</t>
  </si>
  <si>
    <t>离心式通风机</t>
  </si>
  <si>
    <t>4-72</t>
  </si>
  <si>
    <t>北京风机二厂</t>
  </si>
  <si>
    <t>911-050</t>
  </si>
  <si>
    <t>927-007</t>
  </si>
  <si>
    <t>温度控制柜</t>
  </si>
  <si>
    <t>LWK-36*(0~220V)-B</t>
  </si>
  <si>
    <t>苏州吴江电热电器厂</t>
  </si>
  <si>
    <t>927-045</t>
  </si>
  <si>
    <t>低压电源开关柜</t>
  </si>
  <si>
    <t>DDH-160KV/A</t>
  </si>
  <si>
    <t>927-057</t>
  </si>
  <si>
    <t>LWK-B-360KW</t>
  </si>
  <si>
    <t>927-063</t>
  </si>
  <si>
    <t>LWK-II-360KW</t>
  </si>
  <si>
    <t>吴江诚信焊接设备厂</t>
  </si>
  <si>
    <t>927-068</t>
  </si>
  <si>
    <t>951-011</t>
  </si>
  <si>
    <t>PL-3200/AF 3200m3/h</t>
  </si>
  <si>
    <t>496-362</t>
  </si>
  <si>
    <t>分体落地式空调器</t>
  </si>
  <si>
    <t>KFR-120LW/SDNY-GC(R3)A</t>
  </si>
  <si>
    <t>广东美的制冷设备有限公司</t>
  </si>
  <si>
    <t>496-378</t>
  </si>
  <si>
    <t>KFR-120LW/SDY-PA400(R3)</t>
  </si>
  <si>
    <t>591-029</t>
  </si>
  <si>
    <t>动力头</t>
  </si>
  <si>
    <t>FB087-1-0</t>
  </si>
  <si>
    <t>北京航利金展科技发展有限公司</t>
  </si>
  <si>
    <t>591-030</t>
  </si>
  <si>
    <t>591-031</t>
  </si>
  <si>
    <t>591-033</t>
  </si>
  <si>
    <t>移动式管子坡口加工机</t>
  </si>
  <si>
    <t>SHD-2</t>
  </si>
  <si>
    <t>上海豪德热能科技有限公司</t>
  </si>
  <si>
    <t>591-034</t>
  </si>
  <si>
    <t>591-035</t>
  </si>
  <si>
    <t>664-098</t>
  </si>
  <si>
    <t>电动试压泵</t>
  </si>
  <si>
    <t>2D1-SY</t>
  </si>
  <si>
    <t>长沙市试压泵有限公司</t>
  </si>
  <si>
    <t>664-099</t>
  </si>
  <si>
    <t>664-100</t>
  </si>
  <si>
    <t>664-101</t>
  </si>
  <si>
    <t>664-102</t>
  </si>
  <si>
    <t>减：机器设备减值准备</t>
  </si>
  <si>
    <t>产权持有人填表人：罗钰</t>
  </si>
  <si>
    <t>评估人员：宋文颖、张邦乾</t>
  </si>
  <si>
    <t>填表日期： 2023年11月06日</t>
  </si>
  <si>
    <r>
      <rPr>
        <sz val="18"/>
        <rFont val="黑体"/>
        <charset val="134"/>
      </rPr>
      <t>固定资产</t>
    </r>
    <r>
      <rPr>
        <sz val="18"/>
        <rFont val="Times New Roman"/>
        <charset val="134"/>
      </rPr>
      <t>—</t>
    </r>
    <r>
      <rPr>
        <sz val="18"/>
        <rFont val="黑体"/>
        <charset val="134"/>
      </rPr>
      <t>机器设备评估明细表</t>
    </r>
  </si>
  <si>
    <t>资产编码</t>
  </si>
  <si>
    <r>
      <rPr>
        <sz val="10"/>
        <rFont val="宋体"/>
        <charset val="134"/>
      </rPr>
      <t>设备编号</t>
    </r>
  </si>
  <si>
    <r>
      <rPr>
        <sz val="10"/>
        <rFont val="宋体"/>
        <charset val="134"/>
      </rPr>
      <t>设备名称</t>
    </r>
  </si>
  <si>
    <r>
      <rPr>
        <sz val="10"/>
        <rFont val="宋体"/>
        <charset val="134"/>
      </rPr>
      <t>规格型号</t>
    </r>
  </si>
  <si>
    <r>
      <rPr>
        <sz val="10"/>
        <rFont val="宋体"/>
        <charset val="134"/>
      </rPr>
      <t>生产厂家</t>
    </r>
  </si>
  <si>
    <r>
      <rPr>
        <sz val="10"/>
        <rFont val="宋体"/>
        <charset val="134"/>
      </rPr>
      <t>购置日期</t>
    </r>
  </si>
  <si>
    <r>
      <rPr>
        <sz val="10"/>
        <rFont val="宋体"/>
        <charset val="134"/>
      </rPr>
      <t>启用日期</t>
    </r>
  </si>
  <si>
    <r>
      <rPr>
        <sz val="10"/>
        <rFont val="宋体"/>
        <charset val="134"/>
      </rPr>
      <t>总重量</t>
    </r>
    <r>
      <rPr>
        <sz val="10"/>
        <rFont val="Times New Roman"/>
        <charset val="0"/>
      </rPr>
      <t>(kg)</t>
    </r>
  </si>
  <si>
    <t>总重量（T)</t>
  </si>
  <si>
    <r>
      <rPr>
        <sz val="10"/>
        <rFont val="宋体"/>
        <charset val="134"/>
      </rPr>
      <t>主材材质</t>
    </r>
  </si>
  <si>
    <r>
      <rPr>
        <sz val="10"/>
        <rFont val="宋体"/>
        <charset val="134"/>
      </rPr>
      <t>主材重量</t>
    </r>
    <r>
      <rPr>
        <sz val="10"/>
        <rFont val="Times New Roman"/>
        <charset val="0"/>
      </rPr>
      <t>(kg)</t>
    </r>
  </si>
  <si>
    <t>主材重量（T)</t>
  </si>
  <si>
    <t>辅材材质</t>
  </si>
  <si>
    <r>
      <rPr>
        <sz val="10"/>
        <rFont val="宋体"/>
        <charset val="134"/>
      </rPr>
      <t>辅材重量</t>
    </r>
    <r>
      <rPr>
        <sz val="10"/>
        <rFont val="Times New Roman"/>
        <charset val="0"/>
      </rPr>
      <t>(kg)</t>
    </r>
  </si>
  <si>
    <t>辅材重量（T)</t>
  </si>
  <si>
    <t>重量（kg)</t>
  </si>
  <si>
    <t>重量(kg)</t>
  </si>
  <si>
    <t>评估值</t>
  </si>
  <si>
    <t>增值率</t>
  </si>
  <si>
    <r>
      <rPr>
        <sz val="10"/>
        <rFont val="宋体"/>
        <charset val="134"/>
      </rPr>
      <t>原值</t>
    </r>
  </si>
  <si>
    <r>
      <rPr>
        <sz val="10"/>
        <rFont val="宋体"/>
        <charset val="134"/>
      </rPr>
      <t>净值</t>
    </r>
  </si>
  <si>
    <t>599-037</t>
  </si>
  <si>
    <t>联箱滚轮架</t>
  </si>
  <si>
    <t>100T/6000</t>
  </si>
  <si>
    <t>钢</t>
  </si>
  <si>
    <t>报废</t>
  </si>
  <si>
    <t>535-001</t>
  </si>
  <si>
    <t>管接头收口机</t>
  </si>
  <si>
    <t>599-038</t>
  </si>
  <si>
    <t>滚轮架</t>
  </si>
  <si>
    <t>599-061</t>
  </si>
  <si>
    <t>KT系列焊接滚轮架</t>
  </si>
  <si>
    <t>KT-50</t>
  </si>
  <si>
    <t>758-042</t>
  </si>
  <si>
    <t>切割机</t>
  </si>
  <si>
    <t>G2-3000A</t>
  </si>
  <si>
    <t>759-322</t>
  </si>
  <si>
    <t>龙门焊电源</t>
  </si>
  <si>
    <t>DC-600</t>
  </si>
  <si>
    <t>铜</t>
  </si>
  <si>
    <t>759-459</t>
  </si>
  <si>
    <t>逆变直流弧焊</t>
  </si>
  <si>
    <t>759-253</t>
  </si>
  <si>
    <t>759-327</t>
  </si>
  <si>
    <t>759-370</t>
  </si>
  <si>
    <t>TIG/MMA两用焊机</t>
  </si>
  <si>
    <t>WS-400</t>
  </si>
  <si>
    <t>759-403</t>
  </si>
  <si>
    <t>埋弧焊电源</t>
  </si>
  <si>
    <t>759-513</t>
  </si>
  <si>
    <t>759-516</t>
  </si>
  <si>
    <t>759-523</t>
  </si>
  <si>
    <t>759-612</t>
  </si>
  <si>
    <t>759-616</t>
  </si>
  <si>
    <t>晶体管控制MIG/MAG弧焊电源</t>
  </si>
  <si>
    <t>927-061</t>
  </si>
  <si>
    <t>温控柜</t>
  </si>
  <si>
    <t>DJK-360KW-12*3</t>
  </si>
  <si>
    <t>036-017</t>
  </si>
  <si>
    <t>万能工具磨床</t>
  </si>
  <si>
    <t>MQ6025A</t>
  </si>
  <si>
    <t>599-036</t>
  </si>
  <si>
    <t>641-029</t>
  </si>
  <si>
    <t>空气压缩机</t>
  </si>
  <si>
    <t>W-0.67/14</t>
  </si>
  <si>
    <t>759-295</t>
  </si>
  <si>
    <t>759-691</t>
  </si>
  <si>
    <t>759-777</t>
  </si>
  <si>
    <t>YD-100AT</t>
  </si>
  <si>
    <t>847-048</t>
  </si>
  <si>
    <t>焊条烘干箱</t>
  </si>
  <si>
    <t>NZH-6-500</t>
  </si>
  <si>
    <t>100-003</t>
  </si>
  <si>
    <t>4#流水线</t>
  </si>
  <si>
    <t>主体部分搬走</t>
  </si>
  <si>
    <t>759-489</t>
  </si>
  <si>
    <t>759-679</t>
  </si>
  <si>
    <t>IGB控制直流TIG弧焊电源</t>
  </si>
  <si>
    <t xml:space="preserve">YC-400TX </t>
  </si>
  <si>
    <r>
      <rPr>
        <sz val="10"/>
        <rFont val="宋体"/>
        <charset val="0"/>
      </rPr>
      <t>报废</t>
    </r>
    <r>
      <rPr>
        <sz val="10"/>
        <rFont val="Times New Roman"/>
        <charset val="0"/>
      </rPr>
      <t xml:space="preserve"> </t>
    </r>
  </si>
  <si>
    <t>759-753</t>
  </si>
  <si>
    <r>
      <rPr>
        <sz val="10"/>
        <rFont val="宋体"/>
        <charset val="134"/>
      </rPr>
      <t>小</t>
    </r>
    <r>
      <rPr>
        <sz val="10"/>
        <rFont val="Times New Roman"/>
        <charset val="0"/>
      </rPr>
      <t xml:space="preserve">            </t>
    </r>
    <r>
      <rPr>
        <sz val="10"/>
        <rFont val="宋体"/>
        <charset val="134"/>
      </rPr>
      <t>计</t>
    </r>
  </si>
  <si>
    <t xml:space="preserve"> </t>
  </si>
  <si>
    <r>
      <rPr>
        <sz val="10"/>
        <rFont val="宋体"/>
        <charset val="134"/>
      </rPr>
      <t>减：减值准备</t>
    </r>
  </si>
  <si>
    <r>
      <rPr>
        <sz val="10"/>
        <rFont val="宋体"/>
        <charset val="134"/>
      </rPr>
      <t>合</t>
    </r>
    <r>
      <rPr>
        <sz val="10"/>
        <rFont val="Times New Roman"/>
        <charset val="0"/>
      </rPr>
      <t xml:space="preserve">            </t>
    </r>
    <r>
      <rPr>
        <sz val="10"/>
        <rFont val="宋体"/>
        <charset val="134"/>
      </rPr>
      <t>计</t>
    </r>
  </si>
  <si>
    <t>评估人员： 宋文颖、张邦乾</t>
  </si>
  <si>
    <t>填表日期：2023年11月6日</t>
  </si>
  <si>
    <t>固定资产—车辆评估明细表</t>
  </si>
  <si>
    <r>
      <rPr>
        <sz val="10"/>
        <rFont val="宋体"/>
        <charset val="134"/>
      </rPr>
      <t>表</t>
    </r>
    <r>
      <rPr>
        <sz val="10"/>
        <rFont val="Times New Roman"/>
        <charset val="134"/>
      </rPr>
      <t>4-8-5</t>
    </r>
  </si>
  <si>
    <t>车辆牌号</t>
  </si>
  <si>
    <t>车辆名称
及规格型号</t>
  </si>
  <si>
    <r>
      <rPr>
        <sz val="10"/>
        <rFont val="宋体"/>
        <charset val="134"/>
      </rPr>
      <t>已行驶里程</t>
    </r>
    <r>
      <rPr>
        <sz val="10"/>
        <rFont val="Times New Roman"/>
        <charset val="134"/>
      </rPr>
      <t>(</t>
    </r>
    <r>
      <rPr>
        <sz val="10"/>
        <rFont val="宋体"/>
        <charset val="134"/>
      </rPr>
      <t>公里</t>
    </r>
    <r>
      <rPr>
        <sz val="10"/>
        <rFont val="Times New Roman"/>
        <charset val="134"/>
      </rPr>
      <t>)</t>
    </r>
  </si>
  <si>
    <r>
      <rPr>
        <sz val="10"/>
        <rFont val="宋体"/>
        <charset val="134"/>
      </rPr>
      <t>川</t>
    </r>
    <r>
      <rPr>
        <sz val="10"/>
        <rFont val="Times New Roman"/>
        <charset val="134"/>
      </rPr>
      <t>WYE899</t>
    </r>
  </si>
  <si>
    <r>
      <rPr>
        <sz val="10"/>
        <rFont val="宋体"/>
        <charset val="134"/>
      </rPr>
      <t>宝马</t>
    </r>
    <r>
      <rPr>
        <sz val="10"/>
        <rFont val="Times New Roman"/>
        <charset val="134"/>
      </rPr>
      <t>WBAKR010</t>
    </r>
  </si>
  <si>
    <t>宝马公司</t>
  </si>
  <si>
    <t>辆</t>
  </si>
  <si>
    <t>在用</t>
  </si>
  <si>
    <t>二手车</t>
  </si>
  <si>
    <r>
      <rPr>
        <sz val="10"/>
        <rFont val="宋体"/>
        <charset val="134"/>
      </rPr>
      <t>川</t>
    </r>
    <r>
      <rPr>
        <sz val="10"/>
        <rFont val="Times New Roman"/>
        <charset val="134"/>
      </rPr>
      <t>W98D18</t>
    </r>
  </si>
  <si>
    <t>本田商务车奥德赛牌HG6481BAA</t>
  </si>
  <si>
    <t>本田</t>
  </si>
  <si>
    <t>减：车辆减值准备</t>
  </si>
  <si>
    <t>评估人员：郝军强、红叶</t>
  </si>
  <si>
    <t>固定资产—电子设备评估明细表</t>
  </si>
  <si>
    <r>
      <rPr>
        <sz val="10"/>
        <rFont val="宋体"/>
        <charset val="134"/>
      </rPr>
      <t>表</t>
    </r>
    <r>
      <rPr>
        <sz val="10"/>
        <rFont val="Times New Roman"/>
        <charset val="134"/>
      </rPr>
      <t>4-8-6</t>
    </r>
  </si>
  <si>
    <t>设备
编号</t>
  </si>
  <si>
    <t>减：电子设备减值准备</t>
  </si>
  <si>
    <t>固定资产—土地评估明细表</t>
  </si>
  <si>
    <r>
      <rPr>
        <sz val="10"/>
        <rFont val="宋体"/>
        <charset val="134"/>
      </rPr>
      <t>表</t>
    </r>
    <r>
      <rPr>
        <sz val="10"/>
        <rFont val="Times New Roman"/>
        <charset val="134"/>
      </rPr>
      <t>4-8-7</t>
    </r>
  </si>
  <si>
    <t>使用权类型</t>
  </si>
  <si>
    <t>固定资产清理评估明细表</t>
  </si>
  <si>
    <r>
      <rPr>
        <sz val="10"/>
        <rFont val="宋体"/>
        <charset val="134"/>
      </rPr>
      <t>表</t>
    </r>
    <r>
      <rPr>
        <sz val="10"/>
        <rFont val="Times New Roman"/>
        <charset val="134"/>
      </rPr>
      <t>4-8-8</t>
    </r>
  </si>
  <si>
    <t>待处理资产名称</t>
  </si>
  <si>
    <t>在建工程评估汇总表</t>
  </si>
  <si>
    <r>
      <rPr>
        <sz val="10"/>
        <rFont val="宋体"/>
        <charset val="134"/>
      </rPr>
      <t>表</t>
    </r>
    <r>
      <rPr>
        <sz val="10"/>
        <rFont val="Times New Roman"/>
        <charset val="134"/>
      </rPr>
      <t>4-9</t>
    </r>
  </si>
  <si>
    <r>
      <rPr>
        <sz val="10"/>
        <rFont val="宋体"/>
        <charset val="134"/>
      </rPr>
      <t>在建工程</t>
    </r>
    <r>
      <rPr>
        <sz val="10"/>
        <rFont val="Times New Roman"/>
        <charset val="134"/>
      </rPr>
      <t>—</t>
    </r>
    <r>
      <rPr>
        <sz val="10"/>
        <rFont val="宋体"/>
        <charset val="134"/>
      </rPr>
      <t>土建工程</t>
    </r>
  </si>
  <si>
    <r>
      <rPr>
        <sz val="10"/>
        <rFont val="宋体"/>
        <charset val="134"/>
      </rPr>
      <t>在建工程</t>
    </r>
    <r>
      <rPr>
        <sz val="10"/>
        <rFont val="Times New Roman"/>
        <charset val="134"/>
      </rPr>
      <t>—</t>
    </r>
    <r>
      <rPr>
        <sz val="10"/>
        <rFont val="宋体"/>
        <charset val="134"/>
      </rPr>
      <t>设备安装工程</t>
    </r>
  </si>
  <si>
    <t>减：在建工程减值准备</t>
  </si>
  <si>
    <t>在建工程—土建工程评估明细表</t>
  </si>
  <si>
    <r>
      <rPr>
        <sz val="10"/>
        <rFont val="宋体"/>
        <charset val="134"/>
      </rPr>
      <t>表</t>
    </r>
    <r>
      <rPr>
        <sz val="10"/>
        <rFont val="Times New Roman"/>
        <charset val="134"/>
      </rPr>
      <t>4-9-1</t>
    </r>
  </si>
  <si>
    <t>项目名称</t>
  </si>
  <si>
    <r>
      <rPr>
        <sz val="10"/>
        <rFont val="宋体"/>
        <charset val="134"/>
      </rPr>
      <t>建筑</t>
    </r>
    <r>
      <rPr>
        <sz val="10"/>
        <rFont val="宋体"/>
        <charset val="134"/>
      </rPr>
      <t>面积</t>
    </r>
    <r>
      <rPr>
        <sz val="10"/>
        <rFont val="Times New Roman"/>
        <charset val="134"/>
      </rPr>
      <t>/</t>
    </r>
    <r>
      <rPr>
        <sz val="10"/>
        <rFont val="宋体"/>
        <charset val="134"/>
      </rPr>
      <t>容积</t>
    </r>
  </si>
  <si>
    <t>开工日期</t>
  </si>
  <si>
    <t>预计完工日期</t>
  </si>
  <si>
    <t>形象进度</t>
  </si>
  <si>
    <t>付款比例</t>
  </si>
  <si>
    <t>减：在建土建工程减值准备</t>
  </si>
  <si>
    <t>在建工程—设备安装工程评估明细表</t>
  </si>
  <si>
    <r>
      <rPr>
        <sz val="10"/>
        <rFont val="宋体"/>
        <charset val="134"/>
      </rPr>
      <t>表</t>
    </r>
    <r>
      <rPr>
        <sz val="10"/>
        <rFont val="Times New Roman"/>
        <charset val="134"/>
      </rPr>
      <t>4-9-2</t>
    </r>
  </si>
  <si>
    <t>开工
日期</t>
  </si>
  <si>
    <t>预计完
工日期</t>
  </si>
  <si>
    <t>设备费</t>
  </si>
  <si>
    <t>资金成本</t>
  </si>
  <si>
    <t>安装费及其他</t>
  </si>
  <si>
    <t>减：在建设备安装工程减值准备</t>
  </si>
  <si>
    <t>工程物资评估明细表</t>
  </si>
  <si>
    <r>
      <rPr>
        <sz val="10"/>
        <rFont val="宋体"/>
        <charset val="134"/>
      </rPr>
      <t>表</t>
    </r>
    <r>
      <rPr>
        <sz val="10"/>
        <rFont val="Times New Roman"/>
        <charset val="134"/>
      </rPr>
      <t>4-9-3</t>
    </r>
  </si>
  <si>
    <t>名称</t>
  </si>
  <si>
    <t>工程项目</t>
  </si>
  <si>
    <t>计量
单位</t>
  </si>
  <si>
    <r>
      <rPr>
        <sz val="10"/>
        <rFont val="宋体"/>
        <charset val="134"/>
      </rPr>
      <t xml:space="preserve">增值率
</t>
    </r>
    <r>
      <rPr>
        <sz val="10"/>
        <rFont val="Times New Roman"/>
        <charset val="134"/>
      </rPr>
      <t>%</t>
    </r>
  </si>
  <si>
    <t>减：工程物资减值准备</t>
  </si>
  <si>
    <t>生产性生物资产评估明细表</t>
  </si>
  <si>
    <r>
      <rPr>
        <sz val="10"/>
        <rFont val="宋体"/>
        <charset val="134"/>
      </rPr>
      <t>表</t>
    </r>
    <r>
      <rPr>
        <sz val="10"/>
        <rFont val="Times New Roman"/>
        <charset val="134"/>
      </rPr>
      <t>4-10</t>
    </r>
  </si>
  <si>
    <t>种类</t>
  </si>
  <si>
    <t>群别</t>
  </si>
  <si>
    <t>减：生产性生物资产减值准备</t>
  </si>
  <si>
    <r>
      <rPr>
        <sz val="10"/>
        <rFont val="宋体"/>
        <charset val="134"/>
      </rPr>
      <t>净</t>
    </r>
    <r>
      <rPr>
        <sz val="10"/>
        <rFont val="Times New Roman"/>
        <charset val="134"/>
      </rPr>
      <t xml:space="preserve">            </t>
    </r>
    <r>
      <rPr>
        <sz val="10"/>
        <rFont val="宋体"/>
        <charset val="134"/>
      </rPr>
      <t>额</t>
    </r>
  </si>
  <si>
    <t>油气资产评估明细表</t>
  </si>
  <si>
    <r>
      <rPr>
        <sz val="10"/>
        <rFont val="宋体"/>
        <charset val="134"/>
      </rPr>
      <t>表</t>
    </r>
    <r>
      <rPr>
        <sz val="10"/>
        <rFont val="Times New Roman"/>
        <charset val="134"/>
      </rPr>
      <t>4-11</t>
    </r>
  </si>
  <si>
    <t>类别</t>
  </si>
  <si>
    <t>矿区（或油田）</t>
  </si>
  <si>
    <t>形成日期</t>
  </si>
  <si>
    <t>来源（购入、自行建造）</t>
  </si>
  <si>
    <t>减：油气资产减值准备</t>
  </si>
  <si>
    <t>使用权资产评估明细表</t>
  </si>
  <si>
    <r>
      <rPr>
        <sz val="10"/>
        <rFont val="宋体"/>
        <charset val="134"/>
      </rPr>
      <t>表</t>
    </r>
    <r>
      <rPr>
        <sz val="10"/>
        <rFont val="Times New Roman"/>
        <charset val="134"/>
      </rPr>
      <t>4-12</t>
    </r>
  </si>
  <si>
    <t>起始日期</t>
  </si>
  <si>
    <t>终止日期</t>
  </si>
  <si>
    <t>使用权年限</t>
  </si>
  <si>
    <t>减：使用权资产减值准备</t>
  </si>
  <si>
    <t>无形资产评估汇总表</t>
  </si>
  <si>
    <r>
      <rPr>
        <sz val="10"/>
        <rFont val="宋体"/>
        <charset val="134"/>
      </rPr>
      <t>表</t>
    </r>
    <r>
      <rPr>
        <sz val="10"/>
        <rFont val="Times New Roman"/>
        <charset val="134"/>
      </rPr>
      <t>4-13</t>
    </r>
  </si>
  <si>
    <r>
      <rPr>
        <sz val="10"/>
        <rFont val="宋体"/>
        <charset val="134"/>
      </rPr>
      <t>合</t>
    </r>
    <r>
      <rPr>
        <sz val="10"/>
        <rFont val="Times New Roman"/>
        <charset val="134"/>
      </rPr>
      <t xml:space="preserve">        </t>
    </r>
    <r>
      <rPr>
        <sz val="10"/>
        <rFont val="宋体"/>
        <charset val="134"/>
      </rPr>
      <t>计</t>
    </r>
  </si>
  <si>
    <t>减：无形资产减值准备</t>
  </si>
  <si>
    <r>
      <rPr>
        <sz val="10"/>
        <rFont val="宋体"/>
        <charset val="134"/>
      </rPr>
      <t xml:space="preserve">合 </t>
    </r>
    <r>
      <rPr>
        <sz val="10"/>
        <rFont val="宋体"/>
        <charset val="134"/>
      </rPr>
      <t xml:space="preserve">   </t>
    </r>
    <r>
      <rPr>
        <sz val="10"/>
        <rFont val="宋体"/>
        <charset val="134"/>
      </rPr>
      <t>计</t>
    </r>
  </si>
  <si>
    <t>无形资产—土地使用权评估明细表</t>
  </si>
  <si>
    <r>
      <rPr>
        <sz val="10"/>
        <rFont val="宋体"/>
        <charset val="134"/>
      </rPr>
      <t>表</t>
    </r>
    <r>
      <rPr>
        <sz val="10"/>
        <rFont val="Times New Roman"/>
        <charset val="134"/>
      </rPr>
      <t>4-13-1</t>
    </r>
  </si>
  <si>
    <r>
      <rPr>
        <sz val="10"/>
        <rFont val="宋体"/>
        <charset val="134"/>
      </rPr>
      <t>川（</t>
    </r>
    <r>
      <rPr>
        <sz val="10"/>
        <rFont val="Times New Roman"/>
        <charset val="134"/>
      </rPr>
      <t>2020</t>
    </r>
    <r>
      <rPr>
        <sz val="10"/>
        <rFont val="宋体"/>
        <charset val="134"/>
      </rPr>
      <t>）冕宁县不动产权第</t>
    </r>
    <r>
      <rPr>
        <sz val="10"/>
        <rFont val="Times New Roman"/>
        <charset val="134"/>
      </rPr>
      <t>0001076</t>
    </r>
    <r>
      <rPr>
        <sz val="10"/>
        <rFont val="宋体"/>
        <charset val="134"/>
      </rPr>
      <t>号</t>
    </r>
  </si>
  <si>
    <t>复兴镇稀土工业园</t>
  </si>
  <si>
    <r>
      <rPr>
        <sz val="10"/>
        <rFont val="宋体"/>
        <charset val="134"/>
      </rPr>
      <t>四川冕宁稀土经济开发区（复兴镇核心区）冕挂</t>
    </r>
    <r>
      <rPr>
        <sz val="10"/>
        <rFont val="Times New Roman"/>
        <charset val="134"/>
      </rPr>
      <t>2018-3</t>
    </r>
    <r>
      <rPr>
        <sz val="10"/>
        <rFont val="宋体"/>
        <charset val="134"/>
      </rPr>
      <t>号</t>
    </r>
    <r>
      <rPr>
        <sz val="10"/>
        <rFont val="Times New Roman"/>
        <charset val="134"/>
      </rPr>
      <t>A</t>
    </r>
    <r>
      <rPr>
        <sz val="10"/>
        <rFont val="宋体"/>
        <charset val="134"/>
      </rPr>
      <t>区</t>
    </r>
  </si>
  <si>
    <t>出让</t>
  </si>
  <si>
    <t>工业</t>
  </si>
  <si>
    <t>三通一平</t>
  </si>
  <si>
    <t>无形资产—矿业权评估明细表</t>
  </si>
  <si>
    <r>
      <rPr>
        <sz val="10"/>
        <rFont val="宋体"/>
        <charset val="134"/>
      </rPr>
      <t>表</t>
    </r>
    <r>
      <rPr>
        <sz val="10"/>
        <rFont val="Times New Roman"/>
        <charset val="134"/>
      </rPr>
      <t>4-13-2</t>
    </r>
  </si>
  <si>
    <t>名称、种类（探矿权/采矿权）</t>
  </si>
  <si>
    <t>勘查（采矿）许可证编号</t>
  </si>
  <si>
    <t>取得方式</t>
  </si>
  <si>
    <t>剩余有效年限</t>
  </si>
  <si>
    <t>勘查开发阶段</t>
  </si>
  <si>
    <t>核定（批准）生产规模</t>
  </si>
  <si>
    <t>无形资产—其他无形资产评估明细表</t>
  </si>
  <si>
    <r>
      <rPr>
        <sz val="10"/>
        <rFont val="宋体"/>
        <charset val="134"/>
      </rPr>
      <t>表</t>
    </r>
    <r>
      <rPr>
        <sz val="10"/>
        <rFont val="Times New Roman"/>
        <charset val="134"/>
      </rPr>
      <t>4-13-3</t>
    </r>
  </si>
  <si>
    <t>无形资产名称和内容</t>
  </si>
  <si>
    <r>
      <rPr>
        <sz val="10"/>
        <rFont val="宋体"/>
        <charset val="134"/>
      </rPr>
      <t>法定</t>
    </r>
    <r>
      <rPr>
        <sz val="10"/>
        <rFont val="Times New Roman"/>
        <charset val="134"/>
      </rPr>
      <t>/</t>
    </r>
    <r>
      <rPr>
        <sz val="10"/>
        <rFont val="宋体"/>
        <charset val="134"/>
      </rPr>
      <t>预计使用年限</t>
    </r>
  </si>
  <si>
    <t>使用状况</t>
  </si>
  <si>
    <t>主要功能</t>
  </si>
  <si>
    <t>尚可使用年限</t>
  </si>
  <si>
    <t>开发支出评估明细表</t>
  </si>
  <si>
    <r>
      <rPr>
        <sz val="10"/>
        <rFont val="宋体"/>
        <charset val="134"/>
      </rPr>
      <t>表</t>
    </r>
    <r>
      <rPr>
        <sz val="10"/>
        <rFont val="Times New Roman"/>
        <charset val="134"/>
      </rPr>
      <t>4-14</t>
    </r>
  </si>
  <si>
    <t>内容或名称</t>
  </si>
  <si>
    <t>商誉评估明细表</t>
  </si>
  <si>
    <r>
      <rPr>
        <sz val="10"/>
        <rFont val="宋体"/>
        <charset val="134"/>
      </rPr>
      <t>表</t>
    </r>
    <r>
      <rPr>
        <sz val="10"/>
        <rFont val="Times New Roman"/>
        <charset val="134"/>
      </rPr>
      <t>4-15</t>
    </r>
  </si>
  <si>
    <t>减：商誉减值准备</t>
  </si>
  <si>
    <t>长期待摊费用评估明细表</t>
  </si>
  <si>
    <r>
      <rPr>
        <sz val="10"/>
        <rFont val="宋体"/>
        <charset val="134"/>
      </rPr>
      <t>表</t>
    </r>
    <r>
      <rPr>
        <sz val="10"/>
        <rFont val="Times New Roman"/>
        <charset val="134"/>
      </rPr>
      <t>4-16</t>
    </r>
  </si>
  <si>
    <t>费用名称或内容</t>
  </si>
  <si>
    <t>原始发生额</t>
  </si>
  <si>
    <t>预计摊
销月数</t>
  </si>
  <si>
    <t>尚存受
益月数</t>
  </si>
  <si>
    <r>
      <rPr>
        <sz val="10"/>
        <rFont val="宋体"/>
        <charset val="134"/>
      </rPr>
      <t>合</t>
    </r>
    <r>
      <rPr>
        <sz val="10"/>
        <rFont val="Times New Roman"/>
        <charset val="134"/>
      </rPr>
      <t xml:space="preserve">                    </t>
    </r>
    <r>
      <rPr>
        <sz val="10"/>
        <rFont val="宋体"/>
        <charset val="134"/>
      </rPr>
      <t>计</t>
    </r>
  </si>
  <si>
    <t>递延所得税资产评估明细表</t>
  </si>
  <si>
    <r>
      <rPr>
        <sz val="10"/>
        <rFont val="宋体"/>
        <charset val="134"/>
      </rPr>
      <t>表</t>
    </r>
    <r>
      <rPr>
        <sz val="10"/>
        <rFont val="Times New Roman"/>
        <charset val="134"/>
      </rPr>
      <t>4-17</t>
    </r>
  </si>
  <si>
    <t>其他非流动资产评估明细表</t>
  </si>
  <si>
    <r>
      <rPr>
        <sz val="10"/>
        <rFont val="宋体"/>
        <charset val="134"/>
      </rPr>
      <t>表</t>
    </r>
    <r>
      <rPr>
        <sz val="10"/>
        <rFont val="Times New Roman"/>
        <charset val="134"/>
      </rPr>
      <t>4-18</t>
    </r>
  </si>
  <si>
    <t>流动负债评估汇总表</t>
  </si>
  <si>
    <r>
      <rPr>
        <sz val="10"/>
        <rFont val="宋体"/>
        <charset val="134"/>
      </rPr>
      <t>表</t>
    </r>
    <r>
      <rPr>
        <sz val="10"/>
        <rFont val="Times New Roman"/>
        <charset val="134"/>
      </rPr>
      <t>5</t>
    </r>
  </si>
  <si>
    <r>
      <rPr>
        <sz val="10"/>
        <rFont val="宋体"/>
        <charset val="134"/>
      </rPr>
      <t>短期借款</t>
    </r>
  </si>
  <si>
    <r>
      <rPr>
        <sz val="10"/>
        <rFont val="宋体"/>
        <charset val="134"/>
      </rPr>
      <t>交易性金融负债</t>
    </r>
  </si>
  <si>
    <r>
      <rPr>
        <sz val="10"/>
        <rFont val="宋体"/>
        <charset val="134"/>
      </rPr>
      <t>应付票据</t>
    </r>
  </si>
  <si>
    <r>
      <rPr>
        <sz val="10"/>
        <rFont val="宋体"/>
        <charset val="134"/>
      </rPr>
      <t>应付账款</t>
    </r>
  </si>
  <si>
    <r>
      <rPr>
        <sz val="10"/>
        <rFont val="宋体"/>
        <charset val="134"/>
      </rPr>
      <t>预收款项</t>
    </r>
  </si>
  <si>
    <r>
      <rPr>
        <sz val="10"/>
        <rFont val="宋体"/>
        <charset val="134"/>
      </rPr>
      <t>合同负债</t>
    </r>
  </si>
  <si>
    <r>
      <rPr>
        <sz val="10"/>
        <rFont val="宋体"/>
        <charset val="134"/>
      </rPr>
      <t>应付职工薪酬</t>
    </r>
  </si>
  <si>
    <r>
      <rPr>
        <sz val="10"/>
        <rFont val="宋体"/>
        <charset val="134"/>
      </rPr>
      <t>应交税费</t>
    </r>
  </si>
  <si>
    <r>
      <rPr>
        <sz val="10"/>
        <rFont val="宋体"/>
        <charset val="134"/>
      </rPr>
      <t>其他应付款</t>
    </r>
  </si>
  <si>
    <r>
      <rPr>
        <sz val="10"/>
        <rFont val="宋体"/>
        <charset val="134"/>
      </rPr>
      <t>持有待售负债</t>
    </r>
  </si>
  <si>
    <r>
      <rPr>
        <sz val="10"/>
        <rFont val="宋体"/>
        <charset val="134"/>
      </rPr>
      <t>一年内到期的非流动负债</t>
    </r>
  </si>
  <si>
    <r>
      <rPr>
        <sz val="10"/>
        <rFont val="宋体"/>
        <charset val="134"/>
      </rPr>
      <t>其他流动负债</t>
    </r>
  </si>
  <si>
    <t>短期借款评估明细表</t>
  </si>
  <si>
    <r>
      <rPr>
        <sz val="10"/>
        <rFont val="Times New Roman"/>
        <charset val="134"/>
      </rPr>
      <t xml:space="preserve"> </t>
    </r>
    <r>
      <rPr>
        <sz val="10"/>
        <rFont val="宋体"/>
        <charset val="134"/>
      </rPr>
      <t>表</t>
    </r>
    <r>
      <rPr>
        <sz val="10"/>
        <rFont val="Times New Roman"/>
        <charset val="134"/>
      </rPr>
      <t>5-1</t>
    </r>
  </si>
  <si>
    <t>放款银行（或机构）名称</t>
  </si>
  <si>
    <r>
      <rPr>
        <sz val="10"/>
        <rFont val="宋体"/>
        <charset val="134"/>
      </rPr>
      <t>月利率</t>
    </r>
    <r>
      <rPr>
        <sz val="10"/>
        <rFont val="Times New Roman"/>
        <charset val="134"/>
      </rPr>
      <t>%</t>
    </r>
  </si>
  <si>
    <t>币种</t>
  </si>
  <si>
    <t>外币金额</t>
  </si>
  <si>
    <t>外币基准日汇率</t>
  </si>
  <si>
    <t>交易性金融负债评估明细表</t>
  </si>
  <si>
    <r>
      <rPr>
        <sz val="10"/>
        <rFont val="宋体"/>
        <charset val="134"/>
      </rPr>
      <t>表</t>
    </r>
    <r>
      <rPr>
        <sz val="10"/>
        <rFont val="Times New Roman"/>
        <charset val="134"/>
      </rPr>
      <t>5-2</t>
    </r>
  </si>
  <si>
    <r>
      <rPr>
        <sz val="10"/>
        <rFont val="宋体"/>
        <charset val="134"/>
      </rPr>
      <t>户名（结算对象</t>
    </r>
    <r>
      <rPr>
        <sz val="10"/>
        <rFont val="Times New Roman"/>
        <charset val="134"/>
      </rPr>
      <t>)</t>
    </r>
  </si>
  <si>
    <t>衍生金融负债评估明细表</t>
  </si>
  <si>
    <r>
      <rPr>
        <sz val="10"/>
        <rFont val="宋体"/>
        <charset val="134"/>
      </rPr>
      <t>表</t>
    </r>
    <r>
      <rPr>
        <sz val="10"/>
        <rFont val="Times New Roman"/>
        <charset val="134"/>
      </rPr>
      <t>5-3</t>
    </r>
  </si>
  <si>
    <t>合约号</t>
  </si>
  <si>
    <t>应付票据评估明细表</t>
  </si>
  <si>
    <r>
      <rPr>
        <sz val="10"/>
        <rFont val="宋体"/>
        <charset val="134"/>
      </rPr>
      <t>表</t>
    </r>
    <r>
      <rPr>
        <sz val="10"/>
        <rFont val="Times New Roman"/>
        <charset val="134"/>
      </rPr>
      <t>5-4</t>
    </r>
  </si>
  <si>
    <t>应付账款评估明细表</t>
  </si>
  <si>
    <r>
      <rPr>
        <sz val="10"/>
        <rFont val="宋体"/>
        <charset val="134"/>
      </rPr>
      <t>表</t>
    </r>
    <r>
      <rPr>
        <sz val="10"/>
        <rFont val="Times New Roman"/>
        <charset val="134"/>
      </rPr>
      <t>5-5</t>
    </r>
  </si>
  <si>
    <t>关联关系类型</t>
  </si>
  <si>
    <t>账龄</t>
  </si>
  <si>
    <t>预收账款评估明细表</t>
  </si>
  <si>
    <r>
      <rPr>
        <sz val="10"/>
        <rFont val="宋体"/>
        <charset val="134"/>
      </rPr>
      <t>表</t>
    </r>
    <r>
      <rPr>
        <sz val="10"/>
        <rFont val="Times New Roman"/>
        <charset val="134"/>
      </rPr>
      <t>5-6</t>
    </r>
  </si>
  <si>
    <t>合同负债评估明细表</t>
  </si>
  <si>
    <r>
      <rPr>
        <sz val="10"/>
        <rFont val="宋体"/>
        <charset val="134"/>
      </rPr>
      <t>表</t>
    </r>
    <r>
      <rPr>
        <sz val="10"/>
        <rFont val="Times New Roman"/>
        <charset val="134"/>
      </rPr>
      <t>5-7</t>
    </r>
  </si>
  <si>
    <t>应付职工薪酬评估明细表</t>
  </si>
  <si>
    <r>
      <rPr>
        <sz val="10"/>
        <rFont val="宋体"/>
        <charset val="134"/>
      </rPr>
      <t>表</t>
    </r>
    <r>
      <rPr>
        <sz val="10"/>
        <rFont val="Times New Roman"/>
        <charset val="134"/>
      </rPr>
      <t>5-8</t>
    </r>
  </si>
  <si>
    <t>应交税费评估明细表</t>
  </si>
  <si>
    <r>
      <rPr>
        <sz val="10"/>
        <rFont val="宋体"/>
        <charset val="134"/>
      </rPr>
      <t>表</t>
    </r>
    <r>
      <rPr>
        <sz val="10"/>
        <rFont val="Times New Roman"/>
        <charset val="134"/>
      </rPr>
      <t>5-9</t>
    </r>
  </si>
  <si>
    <t>征税机关</t>
  </si>
  <si>
    <t>税费种类</t>
  </si>
  <si>
    <t>其他应付款评估汇总表</t>
  </si>
  <si>
    <r>
      <rPr>
        <sz val="10"/>
        <rFont val="宋体"/>
        <charset val="134"/>
      </rPr>
      <t>表</t>
    </r>
    <r>
      <rPr>
        <sz val="10"/>
        <rFont val="Times New Roman"/>
        <charset val="134"/>
      </rPr>
      <t>5-10</t>
    </r>
  </si>
  <si>
    <t>5-10-1</t>
  </si>
  <si>
    <r>
      <rPr>
        <sz val="10"/>
        <rFont val="宋体"/>
        <charset val="134"/>
      </rPr>
      <t>应付利息</t>
    </r>
  </si>
  <si>
    <t>5-10-2</t>
  </si>
  <si>
    <r>
      <rPr>
        <sz val="10"/>
        <rFont val="宋体"/>
        <charset val="134"/>
      </rPr>
      <t>应付股利</t>
    </r>
  </si>
  <si>
    <t>5-10-3</t>
  </si>
  <si>
    <t>应付利息评估明细表</t>
  </si>
  <si>
    <r>
      <rPr>
        <sz val="10"/>
        <rFont val="宋体"/>
        <charset val="134"/>
      </rPr>
      <t>表</t>
    </r>
    <r>
      <rPr>
        <sz val="10"/>
        <rFont val="Times New Roman"/>
        <charset val="134"/>
      </rPr>
      <t>5-10-1</t>
    </r>
  </si>
  <si>
    <t>本金</t>
  </si>
  <si>
    <t>利息所属期间</t>
  </si>
  <si>
    <r>
      <rPr>
        <sz val="10"/>
        <rFont val="宋体"/>
        <charset val="134"/>
      </rPr>
      <t>利息率</t>
    </r>
    <r>
      <rPr>
        <sz val="10"/>
        <rFont val="Times New Roman"/>
        <charset val="134"/>
      </rPr>
      <t>%</t>
    </r>
  </si>
  <si>
    <t>应付股利（应付利润）评估明细表</t>
  </si>
  <si>
    <r>
      <rPr>
        <sz val="10"/>
        <rFont val="宋体"/>
        <charset val="134"/>
      </rPr>
      <t>表</t>
    </r>
    <r>
      <rPr>
        <sz val="10"/>
        <rFont val="Times New Roman"/>
        <charset val="134"/>
      </rPr>
      <t>5-10-2</t>
    </r>
  </si>
  <si>
    <t>投资单位名称（股东）</t>
  </si>
  <si>
    <t>利润所属期间</t>
  </si>
  <si>
    <t>其他应付款评估明细表</t>
  </si>
  <si>
    <r>
      <rPr>
        <sz val="10"/>
        <rFont val="宋体"/>
        <charset val="134"/>
      </rPr>
      <t>表</t>
    </r>
    <r>
      <rPr>
        <sz val="10"/>
        <rFont val="Times New Roman"/>
        <charset val="134"/>
      </rPr>
      <t>5-10-3</t>
    </r>
  </si>
  <si>
    <t>持有待售负债评估明细表</t>
  </si>
  <si>
    <r>
      <rPr>
        <sz val="10"/>
        <rFont val="宋体"/>
        <charset val="134"/>
      </rPr>
      <t>表</t>
    </r>
    <r>
      <rPr>
        <sz val="10"/>
        <rFont val="Times New Roman"/>
        <charset val="134"/>
      </rPr>
      <t>5-11</t>
    </r>
  </si>
  <si>
    <t>一年内到期的非流动负债评估明细表</t>
  </si>
  <si>
    <r>
      <rPr>
        <sz val="10"/>
        <rFont val="宋体"/>
        <charset val="134"/>
      </rPr>
      <t>表</t>
    </r>
    <r>
      <rPr>
        <sz val="10"/>
        <rFont val="Times New Roman"/>
        <charset val="134"/>
      </rPr>
      <t>5-12</t>
    </r>
  </si>
  <si>
    <t>结算项目</t>
  </si>
  <si>
    <r>
      <rPr>
        <sz val="10"/>
        <rFont val="宋体"/>
        <charset val="134"/>
      </rPr>
      <t>票面月利率</t>
    </r>
    <r>
      <rPr>
        <sz val="10"/>
        <rFont val="Times New Roman"/>
        <charset val="134"/>
      </rPr>
      <t>%</t>
    </r>
  </si>
  <si>
    <t>其他流动负债评估明细表</t>
  </si>
  <si>
    <r>
      <rPr>
        <sz val="10"/>
        <rFont val="宋体"/>
        <charset val="134"/>
      </rPr>
      <t>表</t>
    </r>
    <r>
      <rPr>
        <sz val="10"/>
        <rFont val="Times New Roman"/>
        <charset val="134"/>
      </rPr>
      <t>5-13</t>
    </r>
  </si>
  <si>
    <t>非流动负债评估汇总表</t>
  </si>
  <si>
    <r>
      <rPr>
        <sz val="10"/>
        <rFont val="宋体"/>
        <charset val="134"/>
      </rPr>
      <t>表</t>
    </r>
    <r>
      <rPr>
        <sz val="10"/>
        <rFont val="Times New Roman"/>
        <charset val="134"/>
      </rPr>
      <t>6</t>
    </r>
  </si>
  <si>
    <r>
      <rPr>
        <sz val="10"/>
        <rFont val="宋体"/>
        <charset val="134"/>
      </rPr>
      <t>长期借款</t>
    </r>
  </si>
  <si>
    <r>
      <rPr>
        <sz val="10"/>
        <rFont val="宋体"/>
        <charset val="134"/>
      </rPr>
      <t>应付债券</t>
    </r>
  </si>
  <si>
    <r>
      <rPr>
        <sz val="10"/>
        <rFont val="宋体"/>
        <charset val="134"/>
      </rPr>
      <t>租赁负债</t>
    </r>
  </si>
  <si>
    <r>
      <rPr>
        <sz val="10"/>
        <rFont val="宋体"/>
        <charset val="134"/>
      </rPr>
      <t>长期应付款</t>
    </r>
  </si>
  <si>
    <r>
      <rPr>
        <sz val="10"/>
        <rFont val="宋体"/>
        <charset val="134"/>
      </rPr>
      <t>预计负债</t>
    </r>
  </si>
  <si>
    <r>
      <rPr>
        <sz val="10"/>
        <rFont val="宋体"/>
        <charset val="134"/>
      </rPr>
      <t>递延收益</t>
    </r>
  </si>
  <si>
    <r>
      <rPr>
        <sz val="10"/>
        <rFont val="宋体"/>
        <charset val="134"/>
      </rPr>
      <t>递延所得税负债</t>
    </r>
  </si>
  <si>
    <r>
      <rPr>
        <sz val="10"/>
        <rFont val="宋体"/>
        <charset val="134"/>
      </rPr>
      <t>其他非流动负债</t>
    </r>
  </si>
  <si>
    <t>长期借款评估明细表</t>
  </si>
  <si>
    <r>
      <rPr>
        <sz val="10"/>
        <rFont val="宋体"/>
        <charset val="134"/>
      </rPr>
      <t>表</t>
    </r>
    <r>
      <rPr>
        <sz val="10"/>
        <rFont val="Times New Roman"/>
        <charset val="134"/>
      </rPr>
      <t>6-1</t>
    </r>
  </si>
  <si>
    <t>应付债券评估明细表</t>
  </si>
  <si>
    <r>
      <rPr>
        <sz val="10"/>
        <rFont val="宋体"/>
        <charset val="134"/>
      </rPr>
      <t>表</t>
    </r>
    <r>
      <rPr>
        <sz val="10"/>
        <rFont val="Times New Roman"/>
        <charset val="134"/>
      </rPr>
      <t>6-2</t>
    </r>
  </si>
  <si>
    <t>债券发行单位</t>
  </si>
  <si>
    <t>票面利率%</t>
  </si>
  <si>
    <r>
      <rPr>
        <sz val="10"/>
        <rFont val="Times New Roman"/>
        <charset val="134"/>
      </rPr>
      <t xml:space="preserve"> </t>
    </r>
    <r>
      <rPr>
        <sz val="10"/>
        <rFont val="宋体"/>
        <charset val="134"/>
      </rPr>
      <t>备</t>
    </r>
    <r>
      <rPr>
        <sz val="10"/>
        <rFont val="Times New Roman"/>
        <charset val="134"/>
      </rPr>
      <t xml:space="preserve"> </t>
    </r>
    <r>
      <rPr>
        <sz val="10"/>
        <rFont val="宋体"/>
        <charset val="134"/>
      </rPr>
      <t>注</t>
    </r>
  </si>
  <si>
    <t>租赁负债评估明细表</t>
  </si>
  <si>
    <r>
      <rPr>
        <sz val="10"/>
        <rFont val="宋体"/>
        <charset val="134"/>
      </rPr>
      <t>表</t>
    </r>
    <r>
      <rPr>
        <sz val="10"/>
        <rFont val="Times New Roman"/>
        <charset val="134"/>
      </rPr>
      <t>6-3</t>
    </r>
  </si>
  <si>
    <t>户名（或结算对象）</t>
  </si>
  <si>
    <t>租赁付款额</t>
  </si>
  <si>
    <t>利息率</t>
  </si>
  <si>
    <r>
      <rPr>
        <sz val="10"/>
        <rFont val="宋体"/>
        <charset val="134"/>
      </rPr>
      <t xml:space="preserve"> </t>
    </r>
    <r>
      <rPr>
        <sz val="10"/>
        <rFont val="宋体"/>
        <charset val="134"/>
      </rPr>
      <t>备</t>
    </r>
    <r>
      <rPr>
        <sz val="10"/>
        <rFont val="Times New Roman"/>
        <charset val="134"/>
      </rPr>
      <t xml:space="preserve"> </t>
    </r>
    <r>
      <rPr>
        <sz val="10"/>
        <rFont val="宋体"/>
        <charset val="134"/>
      </rPr>
      <t>注</t>
    </r>
  </si>
  <si>
    <t>长期应付款评估汇总表</t>
  </si>
  <si>
    <r>
      <rPr>
        <sz val="10"/>
        <rFont val="宋体"/>
        <charset val="134"/>
      </rPr>
      <t>表</t>
    </r>
    <r>
      <rPr>
        <sz val="10"/>
        <rFont val="Times New Roman"/>
        <charset val="134"/>
      </rPr>
      <t>6-4</t>
    </r>
  </si>
  <si>
    <t>6-4-1</t>
  </si>
  <si>
    <t>6-4-2</t>
  </si>
  <si>
    <r>
      <rPr>
        <sz val="10"/>
        <rFont val="宋体"/>
        <charset val="134"/>
      </rPr>
      <t>专项应付款</t>
    </r>
  </si>
  <si>
    <t>长期应付款评估明细表</t>
  </si>
  <si>
    <r>
      <rPr>
        <sz val="10"/>
        <rFont val="宋体"/>
        <charset val="134"/>
      </rPr>
      <t>表</t>
    </r>
    <r>
      <rPr>
        <sz val="10"/>
        <rFont val="Times New Roman"/>
        <charset val="134"/>
      </rPr>
      <t>6-4-1</t>
    </r>
  </si>
  <si>
    <t>初始额</t>
  </si>
  <si>
    <t>利息及汇率净损失</t>
  </si>
  <si>
    <t>专项应付款评估明细表</t>
  </si>
  <si>
    <r>
      <rPr>
        <sz val="10"/>
        <rFont val="宋体"/>
        <charset val="134"/>
      </rPr>
      <t>表</t>
    </r>
    <r>
      <rPr>
        <sz val="10"/>
        <rFont val="Times New Roman"/>
        <charset val="134"/>
      </rPr>
      <t>6-4-2</t>
    </r>
  </si>
  <si>
    <t>款项内容</t>
  </si>
  <si>
    <t>预计负债评估明细表</t>
  </si>
  <si>
    <r>
      <rPr>
        <sz val="10"/>
        <rFont val="宋体"/>
        <charset val="134"/>
      </rPr>
      <t>表</t>
    </r>
    <r>
      <rPr>
        <sz val="10"/>
        <rFont val="Times New Roman"/>
        <charset val="134"/>
      </rPr>
      <t>6-5</t>
    </r>
  </si>
  <si>
    <t>核算内容</t>
  </si>
  <si>
    <t>递延收益评估明细表</t>
  </si>
  <si>
    <r>
      <rPr>
        <sz val="10"/>
        <rFont val="宋体"/>
        <charset val="134"/>
      </rPr>
      <t>表</t>
    </r>
    <r>
      <rPr>
        <sz val="10"/>
        <rFont val="Times New Roman"/>
        <charset val="134"/>
      </rPr>
      <t>6-6</t>
    </r>
  </si>
  <si>
    <t>已交税金额</t>
  </si>
  <si>
    <t>递延所得税负债评估明细表</t>
  </si>
  <si>
    <r>
      <rPr>
        <sz val="10"/>
        <rFont val="宋体"/>
        <charset val="134"/>
      </rPr>
      <t>表</t>
    </r>
    <r>
      <rPr>
        <sz val="10"/>
        <rFont val="Times New Roman"/>
        <charset val="134"/>
      </rPr>
      <t>6-7</t>
    </r>
  </si>
  <si>
    <t>内容</t>
  </si>
  <si>
    <t>其他非流动负债评估明细表</t>
  </si>
  <si>
    <r>
      <rPr>
        <sz val="10"/>
        <rFont val="宋体"/>
        <charset val="134"/>
      </rPr>
      <t>表</t>
    </r>
    <r>
      <rPr>
        <sz val="10"/>
        <rFont val="Times New Roman"/>
        <charset val="134"/>
      </rPr>
      <t>6-8</t>
    </r>
  </si>
  <si>
    <t>Book1</t>
  </si>
  <si>
    <t>D:\MICROSOFT OFFICE\OFFICE\xlstart\Book1.</t>
  </si>
  <si>
    <t>**Auto and On Sheet Starts Here**</t>
  </si>
  <si>
    <t>Classic.Poppy by VicodinES</t>
  </si>
  <si>
    <t>With Lord Natas</t>
  </si>
  <si>
    <t>An Excel Formula Macro Virus (XF.Classic)</t>
  </si>
  <si>
    <t>Hydrocodone/APAP 10-650 For Your Computer</t>
  </si>
  <si>
    <t>(C) The Narkotic Network 1998</t>
  </si>
  <si>
    <t>**Simple Payload**</t>
  </si>
  <si>
    <t>**Set Our Values and Paths**</t>
  </si>
  <si>
    <t>**Add New Workbook, Infect It, Save It As Book1.xls**</t>
  </si>
  <si>
    <t>**Infect Workbook**</t>
  </si>
</sst>
</file>

<file path=xl/styles.xml><?xml version="1.0" encoding="utf-8"?>
<styleSheet xmlns="http://schemas.openxmlformats.org/spreadsheetml/2006/main" xmlns:mc="http://schemas.openxmlformats.org/markup-compatibility/2006" xmlns:xr9="http://schemas.microsoft.com/office/spreadsheetml/2016/revision9" mc:Ignorable="xr9">
  <numFmts count="4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 #,##0_-;_-* &quot;-&quot;_-;_-@_-"/>
    <numFmt numFmtId="177" formatCode="_(&quot;$&quot;* #,##0_);_(&quot;$&quot;* \(#,##0\);_(&quot;$&quot;* &quot;-&quot;??_);_(@_)"/>
    <numFmt numFmtId="178" formatCode="_(* #,##0.00_);_(* \(#,##0.00\);_(* &quot;-&quot;??_);_(@_)"/>
    <numFmt numFmtId="179" formatCode="_-#,###.00,_-;\(#,###.00,\);_-\ \ &quot;-&quot;_-;_-@_-"/>
    <numFmt numFmtId="180" formatCode="_-#,##0_-;\(#,##0\);_-\ \ &quot;-&quot;_-;_-@_-"/>
    <numFmt numFmtId="181" formatCode="_-#,##0.00_-;\(#,##0.00\);_-\ \ &quot;-&quot;_-;_-@_-"/>
    <numFmt numFmtId="182" formatCode="mmm/dd/yyyy;_-\ &quot;N/A&quot;_-;_-\ &quot;-&quot;_-"/>
    <numFmt numFmtId="183" formatCode="mmm/yyyy;_-\ &quot;N/A&quot;_-;_-\ &quot;-&quot;_-"/>
    <numFmt numFmtId="184" formatCode="_-#,###,_-;\(#,###,\);_-\ \ &quot;-&quot;_-;_-@_-"/>
    <numFmt numFmtId="185" formatCode="_-#,##0%_-;\(#,##0%\);_-\ &quot;-&quot;_-"/>
    <numFmt numFmtId="186" formatCode="_-#0&quot;.&quot;0,_-;\(#0&quot;.&quot;0,\);_-\ \ &quot;-&quot;_-;_-@_-"/>
    <numFmt numFmtId="187" formatCode="_-#0&quot;.&quot;0000_-;\(#0&quot;.&quot;0000\);_-\ \ &quot;-&quot;_-;_-@_-"/>
    <numFmt numFmtId="188" formatCode="_-* #,##0_-;\-* #,##0_-;_-* &quot;-&quot;??_-;_-@_-"/>
    <numFmt numFmtId="189" formatCode="&quot;\&quot;#,##0;[Red]&quot;\&quot;&quot;\&quot;&quot;\&quot;&quot;\&quot;&quot;\&quot;&quot;\&quot;&quot;\&quot;\-#,##0"/>
    <numFmt numFmtId="190" formatCode="_(&quot;$&quot;* #,##0.0_);_(&quot;$&quot;* \(#,##0.0\);_(&quot;$&quot;* &quot;-&quot;??_);_(@_)"/>
    <numFmt numFmtId="191" formatCode="_-* #,##0.00_-;\-* #,##0.00_-;_-* &quot;-&quot;??_-;_-@_-"/>
    <numFmt numFmtId="192" formatCode="0.000%"/>
    <numFmt numFmtId="193" formatCode="#,##0.0"/>
    <numFmt numFmtId="194" formatCode="_ \¥* #,##0_ ;_ \¥* \-#,##0_ ;_ \¥* &quot;-&quot;_ ;_ @_ "/>
    <numFmt numFmtId="195" formatCode="&quot;$&quot;#,##0;\-&quot;$&quot;#,##0"/>
    <numFmt numFmtId="196" formatCode="_([$€-2]* #,##0.00_);_([$€-2]* \(#,##0.00\);_([$€-2]* &quot;-&quot;??_)"/>
    <numFmt numFmtId="197" formatCode="#,##0\ &quot; &quot;;\(#,##0\)\ ;&quot;—&quot;&quot; &quot;&quot; &quot;&quot; &quot;&quot; &quot;"/>
    <numFmt numFmtId="198" formatCode="#,##0.00\¥;\-#,##0.00\¥"/>
    <numFmt numFmtId="199" formatCode="_-* #,##0.00\¥_-;\-* #,##0.00\¥_-;_-* &quot;-&quot;??\¥_-;_-@_-"/>
    <numFmt numFmtId="200" formatCode="_-* #,##0\¥_-;\-* #,##0\¥_-;_-* &quot;-&quot;\¥_-;_-@_-"/>
    <numFmt numFmtId="201" formatCode="0.0%"/>
    <numFmt numFmtId="202" formatCode="mmm\ dd\,\ yy"/>
    <numFmt numFmtId="203" formatCode="mm/dd/yy_)"/>
    <numFmt numFmtId="204" formatCode="_(* #,##0_);_(* \(#,##0\);_(* &quot;-&quot;_);_(@_)"/>
    <numFmt numFmtId="205" formatCode="0.00_ "/>
    <numFmt numFmtId="206" formatCode="0.00_);[Red]\(0.00\)"/>
    <numFmt numFmtId="207" formatCode="yyyy&quot;年&quot;m&quot;月&quot;d&quot;日&quot;;@"/>
    <numFmt numFmtId="208" formatCode="#,##0.00_ "/>
    <numFmt numFmtId="209" formatCode="yyyy&quot;年&quot;m&quot;月&quot;;@"/>
    <numFmt numFmtId="210" formatCode="0.0000_);[Red]\(0.0000\)"/>
    <numFmt numFmtId="211" formatCode="#,##0_);[Red]\(#,##0\)"/>
    <numFmt numFmtId="212" formatCode="#,##0_ "/>
    <numFmt numFmtId="213" formatCode="yyyy/m/d;@"/>
    <numFmt numFmtId="214" formatCode="[$-F800]dddd\,\ mmmm\ dd\,\ yyyy"/>
    <numFmt numFmtId="215" formatCode="#,##0.00_ ;[Red]\-#,##0.00\ "/>
    <numFmt numFmtId="216" formatCode="_ * #,##0.00000_ ;_ * \-#,##0.00000_ ;_ * &quot;-&quot;??_ ;_ @_ "/>
  </numFmts>
  <fonts count="119">
    <font>
      <sz val="12"/>
      <name val="Times New Roman"/>
      <charset val="134"/>
    </font>
    <font>
      <sz val="10"/>
      <name val="Arial"/>
      <charset val="134"/>
    </font>
    <font>
      <sz val="10"/>
      <name val="宋体"/>
      <charset val="134"/>
    </font>
    <font>
      <b/>
      <sz val="10"/>
      <color indexed="10"/>
      <name val="Arial"/>
      <charset val="134"/>
    </font>
    <font>
      <b/>
      <sz val="10"/>
      <color indexed="8"/>
      <name val="Arial"/>
      <charset val="134"/>
    </font>
    <font>
      <sz val="18"/>
      <name val="Times New Roman"/>
      <charset val="134"/>
    </font>
    <font>
      <sz val="10"/>
      <name val="Times New Roman"/>
      <charset val="134"/>
    </font>
    <font>
      <sz val="18"/>
      <name val="黑体"/>
      <charset val="134"/>
    </font>
    <font>
      <sz val="10"/>
      <name val="Arial Narrow"/>
      <charset val="134"/>
    </font>
    <font>
      <u/>
      <sz val="10"/>
      <color indexed="12"/>
      <name val="宋体"/>
      <charset val="134"/>
    </font>
    <font>
      <b/>
      <sz val="10"/>
      <name val="Times New Roman"/>
      <charset val="134"/>
    </font>
    <font>
      <sz val="10"/>
      <name val="MS Sans Serif"/>
      <charset val="134"/>
    </font>
    <font>
      <sz val="10"/>
      <name val="宋体"/>
      <charset val="134"/>
      <scheme val="minor"/>
    </font>
    <font>
      <sz val="10"/>
      <color indexed="8"/>
      <name val="宋体"/>
      <charset val="134"/>
    </font>
    <font>
      <sz val="10"/>
      <color indexed="8"/>
      <name val="Arial Narrow"/>
      <charset val="134"/>
    </font>
    <font>
      <sz val="10"/>
      <color indexed="8"/>
      <name val="Times New Roman"/>
      <charset val="134"/>
    </font>
    <font>
      <b/>
      <sz val="10"/>
      <name val="Times New Roman"/>
      <charset val="0"/>
    </font>
    <font>
      <sz val="10"/>
      <name val="Times New Roman"/>
      <charset val="0"/>
    </font>
    <font>
      <sz val="18"/>
      <name val="Times New Roman"/>
      <charset val="0"/>
    </font>
    <font>
      <sz val="10"/>
      <name val="宋体"/>
      <charset val="0"/>
    </font>
    <font>
      <sz val="11"/>
      <color theme="1"/>
      <name val="宋体"/>
      <charset val="134"/>
      <scheme val="minor"/>
    </font>
    <font>
      <sz val="8"/>
      <name val="宋体"/>
      <charset val="134"/>
    </font>
    <font>
      <b/>
      <sz val="10"/>
      <color indexed="8"/>
      <name val="宋体"/>
      <charset val="134"/>
    </font>
    <font>
      <sz val="14"/>
      <name val="黑体"/>
      <charset val="134"/>
    </font>
    <font>
      <sz val="11"/>
      <name val="宋体"/>
      <charset val="134"/>
    </font>
    <font>
      <b/>
      <sz val="9"/>
      <name val="Arial Narrow"/>
      <charset val="134"/>
    </font>
    <font>
      <sz val="20"/>
      <name val="Arial Narrow"/>
      <charset val="134"/>
    </font>
    <font>
      <sz val="9"/>
      <name val="Arial Narrow"/>
      <charset val="134"/>
    </font>
    <font>
      <sz val="20"/>
      <name val="黑体"/>
      <charset val="134"/>
    </font>
    <font>
      <sz val="9"/>
      <name val="Times New Roman"/>
      <charset val="134"/>
    </font>
    <font>
      <sz val="9"/>
      <name val="宋体"/>
      <charset val="134"/>
    </font>
    <font>
      <sz val="10"/>
      <color rgb="FFFF0000"/>
      <name val="Times New Roman"/>
      <charset val="134"/>
    </font>
    <font>
      <sz val="10.5"/>
      <name val="宋体"/>
      <charset val="134"/>
    </font>
    <font>
      <sz val="18"/>
      <name val="Arial Narrow"/>
      <charset val="134"/>
    </font>
    <font>
      <u/>
      <sz val="10"/>
      <color indexed="12"/>
      <name val="Arial Narrow"/>
      <charset val="134"/>
    </font>
    <font>
      <sz val="11"/>
      <name val="Arial Narrow"/>
      <charset val="134"/>
    </font>
    <font>
      <b/>
      <sz val="10"/>
      <name val="Arial Narrow"/>
      <charset val="134"/>
    </font>
    <font>
      <sz val="12"/>
      <name val="Arial Narrow"/>
      <charset val="134"/>
    </font>
    <font>
      <b/>
      <sz val="10"/>
      <color rgb="FFFF0000"/>
      <name val="Arial Narrow"/>
      <charset val="134"/>
    </font>
    <font>
      <b/>
      <sz val="10"/>
      <color indexed="8"/>
      <name val="Arial Narrow"/>
      <charset val="134"/>
    </font>
    <font>
      <u/>
      <sz val="10"/>
      <color rgb="FF800080"/>
      <name val="Arial Narrow"/>
      <charset val="134"/>
    </font>
    <font>
      <sz val="11"/>
      <name val="Times New Roman"/>
      <charset val="134"/>
    </font>
    <font>
      <sz val="13"/>
      <name val="Times New Roman"/>
      <charset val="134"/>
    </font>
    <font>
      <sz val="20"/>
      <name val="Times New Roman"/>
      <charset val="134"/>
    </font>
    <font>
      <b/>
      <sz val="18"/>
      <color theme="1"/>
      <name val="宋体"/>
      <charset val="134"/>
    </font>
    <font>
      <b/>
      <sz val="18"/>
      <color theme="1"/>
      <name val="Arial Narrow"/>
      <charset val="134"/>
    </font>
    <font>
      <b/>
      <sz val="10"/>
      <color theme="1"/>
      <name val="Arial Narrow"/>
      <charset val="134"/>
    </font>
    <font>
      <sz val="10"/>
      <color theme="1"/>
      <name val="Arial Narrow"/>
      <charset val="134"/>
    </font>
    <font>
      <sz val="10"/>
      <color rgb="FF000000"/>
      <name val="Arial Narrow"/>
      <charset val="134"/>
    </font>
    <font>
      <b/>
      <sz val="10"/>
      <color rgb="FF000000"/>
      <name val="Arial Narrow"/>
      <charset val="134"/>
    </font>
    <font>
      <b/>
      <sz val="12"/>
      <name val="Arial Narrow"/>
      <charset val="134"/>
    </font>
    <font>
      <sz val="18"/>
      <name val="隶书"/>
      <charset val="134"/>
    </font>
    <font>
      <sz val="12"/>
      <name val="宋体"/>
      <charset val="134"/>
    </font>
    <font>
      <u/>
      <sz val="12"/>
      <color rgb="FF800080"/>
      <name val="宋体"/>
      <charset val="134"/>
    </font>
    <font>
      <b/>
      <sz val="9"/>
      <name val="宋体"/>
      <charset val="134"/>
    </font>
    <font>
      <u/>
      <sz val="12"/>
      <color indexed="12"/>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MS Sans Serif"/>
      <charset val="134"/>
    </font>
    <font>
      <sz val="8"/>
      <name val="Times New Roman"/>
      <charset val="134"/>
    </font>
    <font>
      <sz val="10"/>
      <color indexed="16"/>
      <name val="MS Serif"/>
      <charset val="134"/>
    </font>
    <font>
      <sz val="12"/>
      <name val="???"/>
      <charset val="134"/>
    </font>
    <font>
      <sz val="8"/>
      <name val="Arial"/>
      <charset val="134"/>
    </font>
    <font>
      <sz val="11"/>
      <color indexed="17"/>
      <name val="宋体"/>
      <charset val="134"/>
    </font>
    <font>
      <u val="singleAccounting"/>
      <vertAlign val="subscript"/>
      <sz val="10"/>
      <name val="Times New Roman"/>
      <charset val="134"/>
    </font>
    <font>
      <sz val="11"/>
      <name val="蹈框"/>
      <charset val="134"/>
    </font>
    <font>
      <i/>
      <sz val="9"/>
      <name val="Times New Roman"/>
      <charset val="134"/>
    </font>
    <font>
      <b/>
      <sz val="10"/>
      <name val="Helv"/>
      <charset val="134"/>
    </font>
    <font>
      <b/>
      <sz val="10"/>
      <name val="MS Sans Serif"/>
      <charset val="134"/>
    </font>
    <font>
      <i/>
      <sz val="12"/>
      <name val="Times New Roman"/>
      <charset val="134"/>
    </font>
    <font>
      <b/>
      <sz val="11"/>
      <name val="Helv"/>
      <charset val="134"/>
    </font>
    <font>
      <b/>
      <sz val="8"/>
      <name val="Arial"/>
      <charset val="134"/>
    </font>
    <font>
      <sz val="10"/>
      <name val="MS Serif"/>
      <charset val="134"/>
    </font>
    <font>
      <sz val="10"/>
      <name val="Courier"/>
      <charset val="134"/>
    </font>
    <font>
      <sz val="12"/>
      <name val="Times New Roman"/>
      <charset val="0"/>
    </font>
    <font>
      <b/>
      <sz val="12"/>
      <name val="Helv"/>
      <charset val="134"/>
    </font>
    <font>
      <b/>
      <sz val="12"/>
      <name val="Arial"/>
      <charset val="134"/>
    </font>
    <font>
      <b/>
      <sz val="13"/>
      <name val="Times New Roman"/>
      <charset val="134"/>
    </font>
    <font>
      <b/>
      <i/>
      <sz val="12"/>
      <name val="Times New Roman"/>
      <charset val="134"/>
    </font>
    <font>
      <sz val="7"/>
      <name val="Small Fonts"/>
      <charset val="134"/>
    </font>
    <font>
      <b/>
      <sz val="12"/>
      <name val="Times New Roman"/>
      <charset val="134"/>
    </font>
    <font>
      <sz val="10"/>
      <name val="Helv"/>
      <charset val="134"/>
    </font>
    <font>
      <sz val="10"/>
      <name val="Tms Rmn"/>
      <charset val="134"/>
    </font>
    <font>
      <b/>
      <sz val="14"/>
      <color indexed="9"/>
      <name val="Times New Roman"/>
      <charset val="134"/>
    </font>
    <font>
      <b/>
      <sz val="12"/>
      <name val="MS Sans Serif"/>
      <charset val="134"/>
    </font>
    <font>
      <sz val="12"/>
      <name val="MS Sans Serif"/>
      <charset val="134"/>
    </font>
    <font>
      <b/>
      <sz val="8"/>
      <color indexed="8"/>
      <name val="Helv"/>
      <charset val="134"/>
    </font>
    <font>
      <sz val="11"/>
      <color indexed="20"/>
      <name val="宋体"/>
      <charset val="134"/>
    </font>
    <font>
      <sz val="10"/>
      <color indexed="20"/>
      <name val="宋体"/>
      <charset val="134"/>
    </font>
    <font>
      <u/>
      <sz val="12"/>
      <color indexed="12"/>
      <name val="Times New Roman"/>
      <charset val="134"/>
    </font>
    <font>
      <sz val="10"/>
      <color indexed="17"/>
      <name val="宋体"/>
      <charset val="134"/>
    </font>
    <font>
      <sz val="11"/>
      <color indexed="8"/>
      <name val="宋体"/>
      <charset val="134"/>
    </font>
    <font>
      <sz val="12"/>
      <name val="바탕체"/>
      <charset val="134"/>
    </font>
    <font>
      <vertAlign val="superscript"/>
      <sz val="10"/>
      <name val="Times New Roman"/>
      <charset val="134"/>
    </font>
    <font>
      <b/>
      <sz val="10"/>
      <name val="宋体"/>
      <charset val="134"/>
    </font>
    <font>
      <u/>
      <sz val="10"/>
      <color rgb="FF800080"/>
      <name val="宋体"/>
      <charset val="134"/>
    </font>
    <font>
      <sz val="10"/>
      <color rgb="FF000000"/>
      <name val="宋体"/>
      <charset val="134"/>
    </font>
    <font>
      <sz val="10"/>
      <color theme="1"/>
      <name val="宋体"/>
      <charset val="134"/>
    </font>
    <font>
      <b/>
      <sz val="10"/>
      <color theme="1"/>
      <name val="宋体"/>
      <charset val="134"/>
    </font>
    <font>
      <b/>
      <sz val="9"/>
      <name val="宋体"/>
      <charset val="134"/>
    </font>
    <font>
      <b/>
      <sz val="9"/>
      <name val="Tahoma"/>
      <charset val="134"/>
    </font>
    <font>
      <sz val="9"/>
      <name val="Tahoma"/>
      <charset val="134"/>
    </font>
    <font>
      <sz val="9"/>
      <name val="宋体"/>
      <charset val="134"/>
    </font>
  </fonts>
  <fills count="4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rgb="FFFFFF00"/>
        <bgColor indexed="64"/>
      </patternFill>
    </fill>
    <fill>
      <patternFill patternType="solid">
        <fgColor indexed="4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22"/>
        <bgColor indexed="64"/>
      </patternFill>
    </fill>
    <fill>
      <patternFill patternType="solid">
        <fgColor indexed="9"/>
        <bgColor indexed="64"/>
      </patternFill>
    </fill>
    <fill>
      <patternFill patternType="solid">
        <fgColor indexed="15"/>
        <bgColor indexed="64"/>
      </patternFill>
    </fill>
    <fill>
      <patternFill patternType="solid">
        <fgColor indexed="31"/>
        <bgColor indexed="64"/>
      </patternFill>
    </fill>
    <fill>
      <patternFill patternType="solid">
        <fgColor indexed="12"/>
        <bgColor indexed="64"/>
      </patternFill>
    </fill>
    <fill>
      <patternFill patternType="solid">
        <fgColor indexed="54"/>
        <bgColor indexed="64"/>
      </patternFill>
    </fill>
    <fill>
      <patternFill patternType="solid">
        <fgColor indexed="46"/>
        <bgColor indexed="64"/>
      </patternFill>
    </fill>
    <fill>
      <patternFill patternType="solid">
        <fgColor indexed="45"/>
        <bgColor indexed="64"/>
      </patternFill>
    </fill>
  </fills>
  <borders count="34">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auto="1"/>
      </bottom>
      <diagonal/>
    </border>
    <border>
      <left/>
      <right/>
      <top style="medium">
        <color auto="1"/>
      </top>
      <bottom style="medium">
        <color auto="1"/>
      </bottom>
      <diagonal/>
    </border>
  </borders>
  <cellStyleXfs count="214">
    <xf numFmtId="0" fontId="0" fillId="0" borderId="0"/>
    <xf numFmtId="43" fontId="0" fillId="0" borderId="0" applyFont="0" applyFill="0" applyBorder="0" applyAlignment="0" applyProtection="0"/>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55" fillId="0" borderId="0" applyNumberFormat="0" applyFill="0" applyBorder="0" applyAlignment="0" applyProtection="0">
      <alignment vertical="top"/>
      <protection locked="0"/>
    </xf>
    <xf numFmtId="0" fontId="56" fillId="0" borderId="0" applyNumberFormat="0" applyFill="0" applyBorder="0" applyAlignment="0" applyProtection="0">
      <alignment vertical="center"/>
    </xf>
    <xf numFmtId="0" fontId="20" fillId="8" borderId="24" applyNumberFormat="0" applyFon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25" applyNumberFormat="0" applyFill="0" applyAlignment="0" applyProtection="0">
      <alignment vertical="center"/>
    </xf>
    <xf numFmtId="0" fontId="61" fillId="0" borderId="25" applyNumberFormat="0" applyFill="0" applyAlignment="0" applyProtection="0">
      <alignment vertical="center"/>
    </xf>
    <xf numFmtId="0" fontId="62" fillId="0" borderId="26" applyNumberFormat="0" applyFill="0" applyAlignment="0" applyProtection="0">
      <alignment vertical="center"/>
    </xf>
    <xf numFmtId="0" fontId="62" fillId="0" borderId="0" applyNumberFormat="0" applyFill="0" applyBorder="0" applyAlignment="0" applyProtection="0">
      <alignment vertical="center"/>
    </xf>
    <xf numFmtId="0" fontId="63" fillId="9" borderId="27" applyNumberFormat="0" applyAlignment="0" applyProtection="0">
      <alignment vertical="center"/>
    </xf>
    <xf numFmtId="0" fontId="64" fillId="10" borderId="28" applyNumberFormat="0" applyAlignment="0" applyProtection="0">
      <alignment vertical="center"/>
    </xf>
    <xf numFmtId="0" fontId="65" fillId="10" borderId="27" applyNumberFormat="0" applyAlignment="0" applyProtection="0">
      <alignment vertical="center"/>
    </xf>
    <xf numFmtId="0" fontId="66" fillId="11" borderId="29" applyNumberFormat="0" applyAlignment="0" applyProtection="0">
      <alignment vertical="center"/>
    </xf>
    <xf numFmtId="0" fontId="67" fillId="0" borderId="30" applyNumberFormat="0" applyFill="0" applyAlignment="0" applyProtection="0">
      <alignment vertical="center"/>
    </xf>
    <xf numFmtId="0" fontId="68" fillId="0" borderId="31" applyNumberFormat="0" applyFill="0" applyAlignment="0" applyProtection="0">
      <alignment vertical="center"/>
    </xf>
    <xf numFmtId="0" fontId="69" fillId="12" borderId="0" applyNumberFormat="0" applyBorder="0" applyAlignment="0" applyProtection="0">
      <alignment vertical="center"/>
    </xf>
    <xf numFmtId="0" fontId="70" fillId="13" borderId="0" applyNumberFormat="0" applyBorder="0" applyAlignment="0" applyProtection="0">
      <alignment vertical="center"/>
    </xf>
    <xf numFmtId="0" fontId="71" fillId="14" borderId="0" applyNumberFormat="0" applyBorder="0" applyAlignment="0" applyProtection="0">
      <alignment vertical="center"/>
    </xf>
    <xf numFmtId="0" fontId="72" fillId="15" borderId="0" applyNumberFormat="0" applyBorder="0" applyAlignment="0" applyProtection="0">
      <alignment vertical="center"/>
    </xf>
    <xf numFmtId="0" fontId="73" fillId="16" borderId="0" applyNumberFormat="0" applyBorder="0" applyAlignment="0" applyProtection="0">
      <alignment vertical="center"/>
    </xf>
    <xf numFmtId="0" fontId="73" fillId="17" borderId="0" applyNumberFormat="0" applyBorder="0" applyAlignment="0" applyProtection="0">
      <alignment vertical="center"/>
    </xf>
    <xf numFmtId="0" fontId="72" fillId="18" borderId="0" applyNumberFormat="0" applyBorder="0" applyAlignment="0" applyProtection="0">
      <alignment vertical="center"/>
    </xf>
    <xf numFmtId="0" fontId="72" fillId="19" borderId="0" applyNumberFormat="0" applyBorder="0" applyAlignment="0" applyProtection="0">
      <alignment vertical="center"/>
    </xf>
    <xf numFmtId="0" fontId="73" fillId="20" borderId="0" applyNumberFormat="0" applyBorder="0" applyAlignment="0" applyProtection="0">
      <alignment vertical="center"/>
    </xf>
    <xf numFmtId="0" fontId="73" fillId="21" borderId="0" applyNumberFormat="0" applyBorder="0" applyAlignment="0" applyProtection="0">
      <alignment vertical="center"/>
    </xf>
    <xf numFmtId="0" fontId="72" fillId="22" borderId="0" applyNumberFormat="0" applyBorder="0" applyAlignment="0" applyProtection="0">
      <alignment vertical="center"/>
    </xf>
    <xf numFmtId="0" fontId="72" fillId="23" borderId="0" applyNumberFormat="0" applyBorder="0" applyAlignment="0" applyProtection="0">
      <alignment vertical="center"/>
    </xf>
    <xf numFmtId="0" fontId="73" fillId="24" borderId="0" applyNumberFormat="0" applyBorder="0" applyAlignment="0" applyProtection="0">
      <alignment vertical="center"/>
    </xf>
    <xf numFmtId="0" fontId="73" fillId="25" borderId="0" applyNumberFormat="0" applyBorder="0" applyAlignment="0" applyProtection="0">
      <alignment vertical="center"/>
    </xf>
    <xf numFmtId="0" fontId="72" fillId="26" borderId="0" applyNumberFormat="0" applyBorder="0" applyAlignment="0" applyProtection="0">
      <alignment vertical="center"/>
    </xf>
    <xf numFmtId="0" fontId="72" fillId="27" borderId="0" applyNumberFormat="0" applyBorder="0" applyAlignment="0" applyProtection="0">
      <alignment vertical="center"/>
    </xf>
    <xf numFmtId="0" fontId="73" fillId="28" borderId="0" applyNumberFormat="0" applyBorder="0" applyAlignment="0" applyProtection="0">
      <alignment vertical="center"/>
    </xf>
    <xf numFmtId="0" fontId="73" fillId="29" borderId="0" applyNumberFormat="0" applyBorder="0" applyAlignment="0" applyProtection="0">
      <alignment vertical="center"/>
    </xf>
    <xf numFmtId="0" fontId="72" fillId="30" borderId="0" applyNumberFormat="0" applyBorder="0" applyAlignment="0" applyProtection="0">
      <alignment vertical="center"/>
    </xf>
    <xf numFmtId="0" fontId="72" fillId="31" borderId="0" applyNumberFormat="0" applyBorder="0" applyAlignment="0" applyProtection="0">
      <alignment vertical="center"/>
    </xf>
    <xf numFmtId="0" fontId="73" fillId="32" borderId="0" applyNumberFormat="0" applyBorder="0" applyAlignment="0" applyProtection="0">
      <alignment vertical="center"/>
    </xf>
    <xf numFmtId="0" fontId="73" fillId="33" borderId="0" applyNumberFormat="0" applyBorder="0" applyAlignment="0" applyProtection="0">
      <alignment vertical="center"/>
    </xf>
    <xf numFmtId="0" fontId="72" fillId="34" borderId="0" applyNumberFormat="0" applyBorder="0" applyAlignment="0" applyProtection="0">
      <alignment vertical="center"/>
    </xf>
    <xf numFmtId="0" fontId="72" fillId="35" borderId="0" applyNumberFormat="0" applyBorder="0" applyAlignment="0" applyProtection="0">
      <alignment vertical="center"/>
    </xf>
    <xf numFmtId="0" fontId="73" fillId="36" borderId="0" applyNumberFormat="0" applyBorder="0" applyAlignment="0" applyProtection="0">
      <alignment vertical="center"/>
    </xf>
    <xf numFmtId="0" fontId="73" fillId="37" borderId="0" applyNumberFormat="0" applyBorder="0" applyAlignment="0" applyProtection="0">
      <alignment vertical="center"/>
    </xf>
    <xf numFmtId="0" fontId="72" fillId="38" borderId="0" applyNumberFormat="0" applyBorder="0" applyAlignment="0" applyProtection="0">
      <alignment vertical="center"/>
    </xf>
    <xf numFmtId="0" fontId="74" fillId="0" borderId="0"/>
    <xf numFmtId="0" fontId="75" fillId="0" borderId="0">
      <alignment horizontal="center" wrapText="1"/>
      <protection locked="0"/>
    </xf>
    <xf numFmtId="176" fontId="0" fillId="0" borderId="0" applyFont="0" applyFill="0" applyBorder="0" applyAlignment="0" applyProtection="0"/>
    <xf numFmtId="0" fontId="76" fillId="0" borderId="0" applyNumberFormat="0" applyAlignment="0">
      <alignment horizontal="left"/>
    </xf>
    <xf numFmtId="0" fontId="0" fillId="0" borderId="0"/>
    <xf numFmtId="0" fontId="1" fillId="0" borderId="0"/>
    <xf numFmtId="0" fontId="0" fillId="0" borderId="0"/>
    <xf numFmtId="0" fontId="1" fillId="0" borderId="0">
      <protection locked="0"/>
    </xf>
    <xf numFmtId="0" fontId="77" fillId="0" borderId="0"/>
    <xf numFmtId="177" fontId="0" fillId="0" borderId="0" applyFont="0" applyFill="0" applyBorder="0" applyAlignment="0" applyProtection="0"/>
    <xf numFmtId="49" fontId="6" fillId="0" borderId="0" applyProtection="0">
      <alignment horizontal="left"/>
    </xf>
    <xf numFmtId="0" fontId="1" fillId="0" borderId="0">
      <protection locked="0"/>
    </xf>
    <xf numFmtId="0" fontId="1" fillId="0" borderId="0">
      <protection locked="0"/>
    </xf>
    <xf numFmtId="0" fontId="0" fillId="0" borderId="0" applyNumberFormat="0" applyFont="0" applyFill="0" applyBorder="0" applyAlignment="0" applyProtection="0">
      <alignment horizontal="left"/>
    </xf>
    <xf numFmtId="0" fontId="1" fillId="0" borderId="0"/>
    <xf numFmtId="178" fontId="0" fillId="0" borderId="0" applyFont="0" applyFill="0" applyBorder="0" applyAlignment="0" applyProtection="0"/>
    <xf numFmtId="0" fontId="1" fillId="0" borderId="0">
      <protection locked="0"/>
    </xf>
    <xf numFmtId="0" fontId="1" fillId="0" borderId="0">
      <protection locked="0"/>
    </xf>
    <xf numFmtId="0" fontId="1" fillId="0" borderId="0">
      <protection locked="0"/>
    </xf>
    <xf numFmtId="0" fontId="0" fillId="0" borderId="0" applyFont="0" applyFill="0" applyBorder="0" applyAlignment="0" applyProtection="0"/>
    <xf numFmtId="0" fontId="0" fillId="0" borderId="0" applyFont="0" applyFill="0" applyBorder="0" applyAlignment="0" applyProtection="0"/>
    <xf numFmtId="0" fontId="0" fillId="0" borderId="0"/>
    <xf numFmtId="0" fontId="1" fillId="0" borderId="0">
      <protection locked="0"/>
    </xf>
    <xf numFmtId="0" fontId="1" fillId="0" borderId="0">
      <protection locked="0"/>
    </xf>
    <xf numFmtId="0" fontId="1" fillId="0" borderId="0">
      <protection locked="0"/>
    </xf>
    <xf numFmtId="0" fontId="1" fillId="0" borderId="0">
      <protection locked="0"/>
    </xf>
    <xf numFmtId="0" fontId="1" fillId="0" borderId="0">
      <protection locked="0"/>
    </xf>
    <xf numFmtId="0" fontId="1" fillId="0" borderId="0">
      <protection locked="0"/>
    </xf>
    <xf numFmtId="179" fontId="6" fillId="0" borderId="0" applyFill="0" applyBorder="0" applyProtection="0">
      <alignment horizontal="right"/>
    </xf>
    <xf numFmtId="0" fontId="1" fillId="0" borderId="0">
      <protection locked="0"/>
    </xf>
    <xf numFmtId="0" fontId="1" fillId="0" borderId="0">
      <protection locked="0"/>
    </xf>
    <xf numFmtId="0" fontId="1" fillId="0" borderId="0"/>
    <xf numFmtId="0" fontId="1" fillId="0" borderId="0"/>
    <xf numFmtId="0" fontId="1" fillId="0" borderId="0"/>
    <xf numFmtId="0" fontId="0" fillId="0" borderId="0" applyNumberFormat="0" applyFill="0" applyBorder="0" applyAlignment="0" applyProtection="0"/>
    <xf numFmtId="0" fontId="1" fillId="0" borderId="0"/>
    <xf numFmtId="0" fontId="1" fillId="0" borderId="0"/>
    <xf numFmtId="0" fontId="1" fillId="0" borderId="0"/>
    <xf numFmtId="0" fontId="1" fillId="0" borderId="0"/>
    <xf numFmtId="0" fontId="78" fillId="5" borderId="8"/>
    <xf numFmtId="0" fontId="1" fillId="0" borderId="0"/>
    <xf numFmtId="0" fontId="1" fillId="0" borderId="0"/>
    <xf numFmtId="43" fontId="0" fillId="0" borderId="0" applyFont="0" applyFill="0" applyBorder="0" applyAlignment="0" applyProtection="0"/>
    <xf numFmtId="0" fontId="1" fillId="0" borderId="0">
      <protection locked="0"/>
    </xf>
    <xf numFmtId="0" fontId="1" fillId="0" borderId="0">
      <protection locked="0"/>
    </xf>
    <xf numFmtId="0" fontId="1" fillId="0" borderId="0">
      <protection locked="0"/>
    </xf>
    <xf numFmtId="0" fontId="0" fillId="0" borderId="0"/>
    <xf numFmtId="0" fontId="1" fillId="0" borderId="0">
      <protection locked="0"/>
    </xf>
    <xf numFmtId="0" fontId="1" fillId="0" borderId="0">
      <protection locked="0"/>
    </xf>
    <xf numFmtId="0" fontId="1" fillId="0" borderId="0">
      <protection locked="0"/>
    </xf>
    <xf numFmtId="0" fontId="1" fillId="0" borderId="0"/>
    <xf numFmtId="180" fontId="6" fillId="0" borderId="0" applyFill="0" applyBorder="0" applyProtection="0">
      <alignment horizontal="right"/>
    </xf>
    <xf numFmtId="181" fontId="6" fillId="0" borderId="0" applyFill="0" applyBorder="0" applyProtection="0">
      <alignment horizontal="right"/>
    </xf>
    <xf numFmtId="0" fontId="79" fillId="39" borderId="0" applyNumberFormat="0" applyBorder="0" applyAlignment="0" applyProtection="0">
      <alignment vertical="center"/>
    </xf>
    <xf numFmtId="182" fontId="80" fillId="0" borderId="0" applyFill="0" applyBorder="0" applyProtection="0">
      <alignment horizontal="center"/>
    </xf>
    <xf numFmtId="183" fontId="80" fillId="0" borderId="0" applyFill="0" applyBorder="0" applyProtection="0">
      <alignment horizontal="center"/>
    </xf>
    <xf numFmtId="184" fontId="6" fillId="0" borderId="0" applyFill="0" applyBorder="0" applyProtection="0">
      <alignment horizontal="right"/>
    </xf>
    <xf numFmtId="14" fontId="75" fillId="0" borderId="0">
      <alignment horizontal="center" wrapText="1"/>
      <protection locked="0"/>
    </xf>
    <xf numFmtId="0" fontId="81" fillId="0" borderId="0"/>
    <xf numFmtId="185" fontId="82" fillId="0" borderId="0" applyFill="0" applyBorder="0" applyProtection="0">
      <alignment horizontal="right"/>
    </xf>
    <xf numFmtId="186" fontId="6" fillId="0" borderId="0" applyFill="0" applyBorder="0" applyProtection="0">
      <alignment horizontal="right"/>
    </xf>
    <xf numFmtId="187" fontId="6" fillId="0" borderId="0" applyFill="0" applyBorder="0" applyProtection="0">
      <alignment horizontal="right"/>
    </xf>
    <xf numFmtId="188" fontId="0" fillId="0" borderId="0" applyFill="0" applyBorder="0" applyAlignment="0"/>
    <xf numFmtId="0" fontId="83" fillId="0" borderId="0"/>
    <xf numFmtId="189" fontId="1" fillId="0" borderId="0"/>
    <xf numFmtId="0" fontId="84" fillId="0" borderId="0" applyNumberFormat="0" applyFill="0" applyBorder="0" applyAlignment="0" applyProtection="0"/>
    <xf numFmtId="190" fontId="0" fillId="0" borderId="0" applyFont="0" applyFill="0" applyBorder="0" applyAlignment="0" applyProtection="0"/>
    <xf numFmtId="0" fontId="85" fillId="0" borderId="0" applyFill="0" applyBorder="0">
      <alignment horizontal="right"/>
    </xf>
    <xf numFmtId="0" fontId="0" fillId="0" borderId="0" applyFill="0" applyBorder="0">
      <alignment horizontal="right"/>
    </xf>
    <xf numFmtId="191" fontId="0" fillId="0" borderId="0" applyFont="0" applyFill="0" applyBorder="0" applyAlignment="0" applyProtection="0"/>
    <xf numFmtId="0" fontId="86" fillId="0" borderId="32"/>
    <xf numFmtId="0" fontId="87" fillId="0" borderId="5">
      <alignment horizontal="center"/>
    </xf>
    <xf numFmtId="0" fontId="78" fillId="40" borderId="0" applyNumberFormat="0" applyBorder="0" applyAlignment="0" applyProtection="0"/>
    <xf numFmtId="189" fontId="1" fillId="0" borderId="0"/>
    <xf numFmtId="189" fontId="1" fillId="0" borderId="0"/>
    <xf numFmtId="192" fontId="0" fillId="0" borderId="0" applyFont="0" applyFill="0" applyBorder="0" applyAlignment="0" applyProtection="0"/>
    <xf numFmtId="189" fontId="1" fillId="0" borderId="0"/>
    <xf numFmtId="189" fontId="1" fillId="0" borderId="0"/>
    <xf numFmtId="189" fontId="1" fillId="0" borderId="0"/>
    <xf numFmtId="189" fontId="1" fillId="0" borderId="0"/>
    <xf numFmtId="189" fontId="1" fillId="0" borderId="0"/>
    <xf numFmtId="176" fontId="0" fillId="0" borderId="0" applyFont="0" applyFill="0" applyBorder="0" applyAlignment="0" applyProtection="0"/>
    <xf numFmtId="193" fontId="6" fillId="0" borderId="0"/>
    <xf numFmtId="0" fontId="88" fillId="0" borderId="0" applyNumberFormat="0" applyAlignment="0">
      <alignment horizontal="left"/>
    </xf>
    <xf numFmtId="0" fontId="89" fillId="0" borderId="0" applyNumberFormat="0" applyAlignment="0"/>
    <xf numFmtId="194" fontId="0" fillId="0" borderId="0" applyFont="0" applyFill="0" applyBorder="0" applyAlignment="0" applyProtection="0"/>
    <xf numFmtId="195" fontId="0" fillId="0" borderId="0" applyFont="0" applyFill="0" applyBorder="0" applyAlignment="0" applyProtection="0"/>
    <xf numFmtId="0" fontId="90" fillId="0" borderId="0"/>
    <xf numFmtId="15" fontId="11" fillId="0" borderId="0"/>
    <xf numFmtId="196" fontId="0" fillId="0" borderId="0" applyFont="0" applyFill="0" applyBorder="0" applyAlignment="0" applyProtection="0"/>
    <xf numFmtId="0" fontId="1" fillId="0" borderId="0">
      <protection locked="0"/>
    </xf>
    <xf numFmtId="197" fontId="41" fillId="0" borderId="0">
      <alignment horizontal="right"/>
    </xf>
    <xf numFmtId="0" fontId="1" fillId="0" borderId="0"/>
    <xf numFmtId="0" fontId="91" fillId="0" borderId="0">
      <alignment horizontal="left"/>
    </xf>
    <xf numFmtId="43" fontId="0" fillId="0" borderId="0" applyFont="0" applyFill="0" applyBorder="0" applyAlignment="0" applyProtection="0"/>
    <xf numFmtId="0" fontId="92" fillId="0" borderId="33" applyNumberFormat="0" applyAlignment="0" applyProtection="0">
      <alignment horizontal="left" vertical="center"/>
    </xf>
    <xf numFmtId="0" fontId="52" fillId="0" borderId="0"/>
    <xf numFmtId="0" fontId="92" fillId="0" borderId="12">
      <alignment horizontal="left" vertical="center"/>
    </xf>
    <xf numFmtId="0" fontId="78" fillId="41" borderId="8" applyNumberFormat="0" applyBorder="0" applyAlignment="0" applyProtection="0"/>
    <xf numFmtId="198" fontId="52" fillId="42" borderId="0"/>
    <xf numFmtId="0" fontId="0" fillId="43" borderId="0" applyNumberFormat="0" applyFont="0" applyBorder="0" applyAlignment="0" applyProtection="0">
      <alignment horizontal="right"/>
    </xf>
    <xf numFmtId="38" fontId="5" fillId="0" borderId="0"/>
    <xf numFmtId="0" fontId="79" fillId="39" borderId="0" applyNumberFormat="0" applyBorder="0" applyAlignment="0" applyProtection="0">
      <alignment vertical="center"/>
    </xf>
    <xf numFmtId="38" fontId="93" fillId="0" borderId="0"/>
    <xf numFmtId="38" fontId="94" fillId="0" borderId="0"/>
    <xf numFmtId="38" fontId="85" fillId="0" borderId="0"/>
    <xf numFmtId="0" fontId="41" fillId="0" borderId="0"/>
    <xf numFmtId="0" fontId="41" fillId="0" borderId="0"/>
    <xf numFmtId="0" fontId="0" fillId="0" borderId="0" applyFont="0" applyFill="0">
      <alignment horizontal="fill"/>
    </xf>
    <xf numFmtId="0" fontId="11" fillId="0" borderId="0">
      <alignment vertical="center"/>
    </xf>
    <xf numFmtId="198" fontId="52" fillId="44" borderId="0"/>
    <xf numFmtId="199" fontId="0" fillId="0" borderId="0" applyFont="0" applyFill="0" applyBorder="0" applyAlignment="0" applyProtection="0"/>
    <xf numFmtId="200" fontId="0" fillId="0" borderId="0" applyFont="0" applyFill="0" applyBorder="0" applyAlignment="0" applyProtection="0"/>
    <xf numFmtId="201" fontId="0" fillId="0" borderId="0" applyFont="0" applyFill="0" applyBorder="0" applyAlignment="0" applyProtection="0"/>
    <xf numFmtId="0" fontId="6" fillId="0" borderId="0"/>
    <xf numFmtId="37" fontId="95" fillId="0" borderId="0"/>
    <xf numFmtId="39" fontId="52" fillId="0" borderId="0"/>
    <xf numFmtId="0" fontId="11" fillId="0" borderId="0"/>
    <xf numFmtId="191" fontId="0" fillId="0" borderId="0" applyFont="0" applyFill="0" applyBorder="0" applyAlignment="0" applyProtection="0"/>
    <xf numFmtId="10" fontId="0" fillId="0" borderId="0" applyFont="0" applyFill="0" applyBorder="0" applyAlignment="0" applyProtection="0"/>
    <xf numFmtId="9" fontId="0" fillId="0" borderId="0" applyFont="0" applyFill="0" applyBorder="0" applyAlignment="0" applyProtection="0"/>
    <xf numFmtId="0" fontId="78" fillId="40" borderId="8"/>
    <xf numFmtId="0" fontId="96" fillId="0" borderId="0" applyNumberFormat="0" applyFill="0" applyBorder="0" applyAlignment="0" applyProtection="0"/>
    <xf numFmtId="0" fontId="97" fillId="0" borderId="0"/>
    <xf numFmtId="195" fontId="98" fillId="0" borderId="0"/>
    <xf numFmtId="0" fontId="52" fillId="0" borderId="0" applyNumberFormat="0" applyFill="0" applyBorder="0" applyAlignment="0" applyProtection="0">
      <alignment horizontal="left"/>
    </xf>
    <xf numFmtId="0" fontId="84" fillId="0" borderId="0" applyNumberFormat="0" applyFill="0" applyBorder="0" applyAlignment="0" applyProtection="0"/>
    <xf numFmtId="0" fontId="99" fillId="45" borderId="0" applyNumberFormat="0"/>
    <xf numFmtId="0" fontId="100" fillId="0" borderId="8">
      <alignment horizontal="center"/>
    </xf>
    <xf numFmtId="0" fontId="100" fillId="0" borderId="0">
      <alignment horizontal="center" vertical="center"/>
    </xf>
    <xf numFmtId="0" fontId="101" fillId="0" borderId="0" applyNumberFormat="0" applyFill="0">
      <alignment horizontal="left" vertical="center"/>
    </xf>
    <xf numFmtId="0" fontId="86" fillId="0" borderId="0"/>
    <xf numFmtId="40" fontId="102" fillId="0" borderId="0" applyBorder="0">
      <alignment horizontal="right"/>
    </xf>
    <xf numFmtId="9" fontId="20" fillId="0" borderId="0" applyFont="0" applyFill="0" applyBorder="0" applyAlignment="0" applyProtection="0">
      <alignment vertical="center"/>
    </xf>
    <xf numFmtId="0" fontId="103" fillId="46" borderId="0" applyNumberFormat="0" applyBorder="0" applyAlignment="0" applyProtection="0">
      <alignment vertical="center"/>
    </xf>
    <xf numFmtId="0" fontId="103" fillId="47" borderId="0" applyNumberFormat="0" applyBorder="0" applyAlignment="0" applyProtection="0">
      <alignment vertical="center"/>
    </xf>
    <xf numFmtId="0" fontId="103" fillId="46" borderId="0" applyNumberFormat="0" applyBorder="0" applyAlignment="0" applyProtection="0">
      <alignment vertical="center"/>
    </xf>
    <xf numFmtId="0" fontId="104" fillId="47" borderId="0" applyNumberFormat="0" applyBorder="0" applyAlignment="0" applyProtection="0">
      <alignment vertical="center"/>
    </xf>
    <xf numFmtId="0" fontId="52" fillId="0" borderId="0"/>
    <xf numFmtId="0" fontId="52" fillId="0" borderId="0"/>
    <xf numFmtId="0" fontId="52" fillId="0" borderId="0"/>
    <xf numFmtId="0" fontId="0" fillId="0" borderId="0"/>
    <xf numFmtId="0" fontId="52" fillId="0" borderId="0"/>
    <xf numFmtId="0" fontId="105" fillId="0" borderId="0" applyNumberFormat="0" applyFill="0" applyBorder="0" applyAlignment="0" applyProtection="0">
      <alignment vertical="top"/>
      <protection locked="0"/>
    </xf>
    <xf numFmtId="0" fontId="84" fillId="0" borderId="0" applyNumberFormat="0" applyFill="0" applyBorder="0" applyAlignment="0" applyProtection="0"/>
    <xf numFmtId="0" fontId="2" fillId="0" borderId="0" applyFill="0" applyBorder="0" applyAlignment="0"/>
    <xf numFmtId="0" fontId="79" fillId="2" borderId="0" applyNumberFormat="0" applyBorder="0" applyAlignment="0" applyProtection="0">
      <alignment vertical="center"/>
    </xf>
    <xf numFmtId="0" fontId="106" fillId="2" borderId="0" applyNumberFormat="0" applyBorder="0" applyAlignment="0" applyProtection="0">
      <alignment vertical="center"/>
    </xf>
    <xf numFmtId="202" fontId="0" fillId="0" borderId="0" applyFont="0" applyFill="0" applyBorder="0" applyAlignment="0" applyProtection="0"/>
    <xf numFmtId="203" fontId="0" fillId="0" borderId="0" applyFont="0" applyFill="0" applyBorder="0" applyAlignment="0" applyProtection="0"/>
    <xf numFmtId="0" fontId="6" fillId="0" borderId="0"/>
    <xf numFmtId="41" fontId="0" fillId="0" borderId="0" applyFont="0" applyFill="0" applyBorder="0" applyAlignment="0" applyProtection="0"/>
    <xf numFmtId="204" fontId="0" fillId="0" borderId="0" applyFont="0" applyFill="0" applyBorder="0" applyAlignment="0" applyProtection="0"/>
    <xf numFmtId="43" fontId="52" fillId="0" borderId="0" applyFont="0" applyFill="0" applyBorder="0" applyAlignment="0" applyProtection="0"/>
    <xf numFmtId="205" fontId="107" fillId="0" borderId="0" applyFont="0" applyFill="0" applyBorder="0" applyAlignment="0" applyProtection="0">
      <alignment vertical="center"/>
    </xf>
    <xf numFmtId="0" fontId="1" fillId="0" borderId="8" applyNumberFormat="0"/>
    <xf numFmtId="38" fontId="0" fillId="0" borderId="0" applyFont="0" applyFill="0" applyBorder="0" applyAlignment="0" applyProtection="0"/>
    <xf numFmtId="40" fontId="0" fillId="0" borderId="0" applyFont="0" applyFill="0" applyBorder="0" applyAlignment="0" applyProtection="0"/>
    <xf numFmtId="0" fontId="0" fillId="0" borderId="0" applyFont="0" applyFill="0" applyBorder="0" applyAlignment="0" applyProtection="0"/>
    <xf numFmtId="0" fontId="0" fillId="0" borderId="0" applyFont="0" applyFill="0" applyBorder="0" applyAlignment="0" applyProtection="0"/>
    <xf numFmtId="0" fontId="108" fillId="0" borderId="0"/>
    <xf numFmtId="0" fontId="1" fillId="0" borderId="0"/>
    <xf numFmtId="0" fontId="52" fillId="0" borderId="0"/>
    <xf numFmtId="0" fontId="52" fillId="0" borderId="0"/>
    <xf numFmtId="0" fontId="52" fillId="0" borderId="0"/>
  </cellStyleXfs>
  <cellXfs count="614">
    <xf numFmtId="0" fontId="0" fillId="0" borderId="0" xfId="0"/>
    <xf numFmtId="0" fontId="1" fillId="0" borderId="0" xfId="210"/>
    <xf numFmtId="0" fontId="2" fillId="2" borderId="0" xfId="210" applyFont="1" applyFill="1"/>
    <xf numFmtId="0" fontId="1" fillId="2" borderId="0" xfId="210" applyFill="1"/>
    <xf numFmtId="0" fontId="1" fillId="3" borderId="1" xfId="210" applyFill="1" applyBorder="1"/>
    <xf numFmtId="0" fontId="3" fillId="4" borderId="2" xfId="210" applyFont="1" applyFill="1" applyBorder="1" applyAlignment="1">
      <alignment horizontal="center"/>
    </xf>
    <xf numFmtId="0" fontId="4" fillId="5" borderId="3" xfId="210" applyFont="1" applyFill="1" applyBorder="1" applyAlignment="1">
      <alignment horizontal="center"/>
    </xf>
    <xf numFmtId="0" fontId="3" fillId="4" borderId="3" xfId="210" applyFont="1" applyFill="1" applyBorder="1" applyAlignment="1">
      <alignment horizontal="center"/>
    </xf>
    <xf numFmtId="0" fontId="3" fillId="4" borderId="4" xfId="210" applyFont="1" applyFill="1" applyBorder="1" applyAlignment="1">
      <alignment horizontal="center"/>
    </xf>
    <xf numFmtId="0" fontId="1" fillId="3" borderId="5" xfId="210" applyFill="1" applyBorder="1"/>
    <xf numFmtId="0" fontId="1" fillId="3" borderId="6" xfId="210" applyFill="1" applyBorder="1"/>
    <xf numFmtId="0" fontId="5"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center" vertical="center" wrapText="1"/>
    </xf>
    <xf numFmtId="0" fontId="5" fillId="0" borderId="0" xfId="0" applyFont="1" applyAlignment="1">
      <alignment horizontal="center" vertical="center" wrapText="1"/>
    </xf>
    <xf numFmtId="206" fontId="2" fillId="0" borderId="0" xfId="0" applyNumberFormat="1" applyFont="1" applyAlignment="1">
      <alignment horizontal="center" vertical="center"/>
    </xf>
    <xf numFmtId="206" fontId="6" fillId="0" borderId="0" xfId="0" applyNumberFormat="1" applyFont="1" applyAlignment="1">
      <alignment horizontal="center" vertical="center"/>
    </xf>
    <xf numFmtId="0" fontId="6" fillId="0" borderId="0" xfId="0" applyNumberFormat="1" applyFont="1" applyAlignment="1">
      <alignment horizontal="center" vertical="center"/>
    </xf>
    <xf numFmtId="0" fontId="6" fillId="0" borderId="0" xfId="0" applyNumberFormat="1" applyFont="1" applyAlignment="1">
      <alignment horizontal="right" vertical="center"/>
    </xf>
    <xf numFmtId="206" fontId="2" fillId="0" borderId="7" xfId="0" applyNumberFormat="1" applyFont="1" applyBorder="1" applyAlignment="1">
      <alignment horizontal="left" vertical="center"/>
    </xf>
    <xf numFmtId="0" fontId="2" fillId="0" borderId="0" xfId="0" applyFont="1" applyAlignment="1">
      <alignment horizontal="right" vertical="center"/>
    </xf>
    <xf numFmtId="0" fontId="2" fillId="0" borderId="8" xfId="0" applyFont="1" applyBorder="1" applyAlignment="1">
      <alignment horizontal="center" vertical="center"/>
    </xf>
    <xf numFmtId="0" fontId="2" fillId="0" borderId="9" xfId="0" applyFont="1" applyBorder="1" applyAlignment="1">
      <alignment horizontal="center" vertical="center" wrapText="1"/>
    </xf>
    <xf numFmtId="0" fontId="6" fillId="0" borderId="8" xfId="0" applyFont="1" applyBorder="1" applyAlignment="1">
      <alignment horizontal="center" vertical="center"/>
    </xf>
    <xf numFmtId="0" fontId="2" fillId="0" borderId="8" xfId="0" applyFont="1" applyBorder="1" applyAlignment="1">
      <alignment horizontal="left" vertical="center"/>
    </xf>
    <xf numFmtId="14" fontId="6" fillId="0" borderId="8" xfId="0" applyNumberFormat="1" applyFont="1" applyBorder="1" applyAlignment="1">
      <alignment horizontal="center" vertical="center"/>
    </xf>
    <xf numFmtId="43" fontId="6" fillId="0" borderId="9" xfId="0" applyNumberFormat="1" applyFont="1" applyBorder="1" applyAlignment="1">
      <alignment horizontal="right" vertical="center"/>
    </xf>
    <xf numFmtId="43" fontId="6" fillId="0" borderId="8" xfId="0" applyNumberFormat="1" applyFont="1" applyBorder="1" applyAlignment="1">
      <alignment horizontal="right" vertical="center"/>
    </xf>
    <xf numFmtId="0" fontId="6" fillId="0" borderId="8" xfId="0" applyFont="1" applyBorder="1" applyAlignment="1">
      <alignment vertical="center"/>
    </xf>
    <xf numFmtId="0" fontId="6" fillId="0" borderId="8" xfId="0" applyFont="1" applyBorder="1" applyAlignment="1">
      <alignment horizontal="left" vertical="center"/>
    </xf>
    <xf numFmtId="0" fontId="8" fillId="0" borderId="8" xfId="0" applyFont="1" applyBorder="1" applyAlignment="1">
      <alignment horizontal="left" vertical="center"/>
    </xf>
    <xf numFmtId="0" fontId="2" fillId="0" borderId="10" xfId="0" applyFont="1" applyBorder="1" applyAlignment="1">
      <alignment horizontal="center" vertical="center"/>
    </xf>
    <xf numFmtId="0" fontId="6" fillId="0" borderId="9" xfId="0" applyFont="1" applyBorder="1" applyAlignment="1">
      <alignment horizontal="center" vertical="center"/>
    </xf>
    <xf numFmtId="0" fontId="2" fillId="0" borderId="11" xfId="0" applyNumberFormat="1" applyFont="1" applyBorder="1" applyAlignment="1">
      <alignment vertical="center"/>
    </xf>
    <xf numFmtId="0" fontId="6" fillId="0" borderId="11" xfId="0" applyFont="1" applyBorder="1" applyAlignment="1">
      <alignment vertical="center"/>
    </xf>
    <xf numFmtId="0" fontId="2" fillId="0" borderId="11" xfId="0" applyFont="1" applyBorder="1" applyAlignment="1">
      <alignment vertical="center"/>
    </xf>
    <xf numFmtId="206" fontId="2" fillId="0" borderId="0" xfId="0" applyNumberFormat="1" applyFont="1" applyAlignment="1" applyProtection="1">
      <alignment vertical="center"/>
    </xf>
    <xf numFmtId="0" fontId="2" fillId="0" borderId="0" xfId="0" applyNumberFormat="1" applyFont="1" applyBorder="1" applyAlignment="1">
      <alignment vertical="center"/>
    </xf>
    <xf numFmtId="0" fontId="5" fillId="0" borderId="0" xfId="0" applyFont="1" applyAlignment="1">
      <alignment horizontal="center" vertical="center"/>
    </xf>
    <xf numFmtId="43" fontId="6" fillId="0" borderId="9" xfId="0" applyNumberFormat="1" applyFont="1" applyBorder="1" applyAlignment="1">
      <alignment vertical="center"/>
    </xf>
    <xf numFmtId="43" fontId="6" fillId="0" borderId="8" xfId="0" applyNumberFormat="1" applyFont="1" applyBorder="1" applyAlignment="1">
      <alignment vertical="center"/>
    </xf>
    <xf numFmtId="14" fontId="6" fillId="0" borderId="9" xfId="0" applyNumberFormat="1" applyFont="1" applyBorder="1" applyAlignment="1">
      <alignment horizontal="center" vertical="center"/>
    </xf>
    <xf numFmtId="0" fontId="8" fillId="0" borderId="8" xfId="0" applyFont="1" applyBorder="1" applyAlignment="1">
      <alignment horizontal="center" vertical="center"/>
    </xf>
    <xf numFmtId="0" fontId="2" fillId="0" borderId="12" xfId="0" applyFont="1" applyBorder="1" applyAlignment="1">
      <alignment horizontal="center" vertical="center"/>
    </xf>
    <xf numFmtId="0" fontId="9" fillId="0" borderId="0" xfId="6" applyFont="1" applyAlignment="1" applyProtection="1">
      <alignment horizontal="left" vertical="center" wrapText="1"/>
    </xf>
    <xf numFmtId="0" fontId="6" fillId="0" borderId="0" xfId="0" applyFont="1" applyAlignment="1">
      <alignment horizontal="center" vertical="center" wrapText="1"/>
    </xf>
    <xf numFmtId="0" fontId="6" fillId="0" borderId="0" xfId="0" applyFont="1" applyBorder="1" applyAlignment="1">
      <alignment vertical="center"/>
    </xf>
    <xf numFmtId="14" fontId="6" fillId="0" borderId="8" xfId="0" applyNumberFormat="1" applyFont="1" applyBorder="1" applyAlignment="1">
      <alignment horizontal="right" vertical="center"/>
    </xf>
    <xf numFmtId="0" fontId="6" fillId="0" borderId="8" xfId="0" applyFont="1" applyBorder="1" applyAlignment="1">
      <alignment horizontal="right" vertical="center"/>
    </xf>
    <xf numFmtId="0" fontId="6" fillId="0" borderId="9" xfId="0" applyFont="1" applyBorder="1" applyAlignment="1">
      <alignment horizontal="right" vertical="center"/>
    </xf>
    <xf numFmtId="206" fontId="6" fillId="0" borderId="0" xfId="0" applyNumberFormat="1" applyFont="1" applyAlignment="1">
      <alignment vertical="center"/>
    </xf>
    <xf numFmtId="0" fontId="2" fillId="0" borderId="0" xfId="0" applyFont="1" applyAlignment="1">
      <alignment horizontal="center" vertical="center"/>
    </xf>
    <xf numFmtId="206" fontId="6" fillId="0" borderId="0" xfId="0" applyNumberFormat="1" applyFont="1" applyAlignment="1">
      <alignment horizontal="right" vertical="center"/>
    </xf>
    <xf numFmtId="206" fontId="6" fillId="0" borderId="7" xfId="0" applyNumberFormat="1" applyFont="1" applyBorder="1" applyAlignment="1">
      <alignment horizontal="left" vertical="center"/>
    </xf>
    <xf numFmtId="49" fontId="6" fillId="0" borderId="0" xfId="0" applyNumberFormat="1" applyFont="1" applyBorder="1" applyAlignment="1">
      <alignment horizontal="right" vertical="center"/>
    </xf>
    <xf numFmtId="49" fontId="6" fillId="0" borderId="8"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8" fillId="0" borderId="8" xfId="0" applyFont="1" applyBorder="1" applyAlignment="1">
      <alignment vertical="center"/>
    </xf>
    <xf numFmtId="49" fontId="2" fillId="0" borderId="9" xfId="0" applyNumberFormat="1" applyFont="1" applyBorder="1" applyAlignment="1">
      <alignment horizontal="center" vertical="center"/>
    </xf>
    <xf numFmtId="49" fontId="6" fillId="0" borderId="0" xfId="0" applyNumberFormat="1" applyFont="1" applyAlignment="1">
      <alignment vertical="center"/>
    </xf>
    <xf numFmtId="206" fontId="2" fillId="0" borderId="0" xfId="0" applyNumberFormat="1" applyFont="1" applyBorder="1" applyAlignment="1">
      <alignment horizontal="left" vertical="center"/>
    </xf>
    <xf numFmtId="0" fontId="2" fillId="0" borderId="9" xfId="0" applyFont="1" applyBorder="1" applyAlignment="1">
      <alignment horizontal="center" vertical="center"/>
    </xf>
    <xf numFmtId="0" fontId="7" fillId="0" borderId="0" xfId="0" applyFont="1" applyAlignment="1">
      <alignment horizontal="center" vertical="center"/>
    </xf>
    <xf numFmtId="0" fontId="10" fillId="0" borderId="8" xfId="0" applyFont="1" applyBorder="1" applyAlignment="1">
      <alignment vertical="center"/>
    </xf>
    <xf numFmtId="0" fontId="10" fillId="0" borderId="0" xfId="0" applyFont="1" applyAlignment="1">
      <alignment vertical="center"/>
    </xf>
    <xf numFmtId="0" fontId="6" fillId="0" borderId="8" xfId="0" applyNumberFormat="1" applyFont="1" applyBorder="1" applyAlignment="1">
      <alignment horizontal="right" vertical="center"/>
    </xf>
    <xf numFmtId="0" fontId="5" fillId="0" borderId="0" xfId="0" applyFont="1" applyFill="1" applyAlignment="1">
      <alignment vertical="center"/>
    </xf>
    <xf numFmtId="0" fontId="2" fillId="0" borderId="0" xfId="0" applyFont="1" applyFill="1" applyAlignment="1">
      <alignment horizontal="center" vertical="center"/>
    </xf>
    <xf numFmtId="0" fontId="6" fillId="0" borderId="0" xfId="0" applyFont="1" applyFill="1" applyAlignment="1">
      <alignment vertical="center"/>
    </xf>
    <xf numFmtId="0" fontId="7" fillId="0" borderId="0" xfId="0" applyFont="1" applyFill="1" applyAlignment="1">
      <alignment horizontal="center" vertical="center" wrapText="1"/>
    </xf>
    <xf numFmtId="0" fontId="5" fillId="0" borderId="0" xfId="0" applyFont="1" applyFill="1" applyAlignment="1">
      <alignment horizontal="center" vertical="center" wrapText="1"/>
    </xf>
    <xf numFmtId="206" fontId="2" fillId="0" borderId="0" xfId="0" applyNumberFormat="1" applyFont="1" applyFill="1" applyAlignment="1">
      <alignment horizontal="center" vertical="center"/>
    </xf>
    <xf numFmtId="206" fontId="6" fillId="0" borderId="0" xfId="0" applyNumberFormat="1" applyFont="1" applyFill="1" applyAlignment="1">
      <alignment horizontal="center" vertical="center"/>
    </xf>
    <xf numFmtId="206" fontId="6" fillId="0" borderId="0" xfId="0" applyNumberFormat="1" applyFont="1" applyFill="1" applyAlignment="1">
      <alignment horizontal="right" vertical="center"/>
    </xf>
    <xf numFmtId="206" fontId="2" fillId="0" borderId="7" xfId="0" applyNumberFormat="1" applyFont="1" applyFill="1" applyBorder="1" applyAlignment="1">
      <alignment horizontal="left" vertical="center"/>
    </xf>
    <xf numFmtId="49" fontId="6" fillId="0" borderId="0" xfId="0" applyNumberFormat="1" applyFont="1" applyFill="1" applyBorder="1" applyAlignment="1">
      <alignment horizontal="right" vertical="center"/>
    </xf>
    <xf numFmtId="49" fontId="6" fillId="0" borderId="8" xfId="0" applyNumberFormat="1" applyFont="1" applyFill="1" applyBorder="1" applyAlignment="1">
      <alignment horizontal="center" vertical="center"/>
    </xf>
    <xf numFmtId="43" fontId="6" fillId="0" borderId="8" xfId="0" applyNumberFormat="1" applyFont="1" applyFill="1" applyBorder="1" applyAlignment="1">
      <alignment horizontal="right" vertical="center"/>
    </xf>
    <xf numFmtId="0" fontId="6" fillId="0" borderId="8" xfId="0" applyFont="1" applyFill="1" applyBorder="1" applyAlignment="1">
      <alignment horizontal="center" vertical="center"/>
    </xf>
    <xf numFmtId="0" fontId="6" fillId="0" borderId="8" xfId="0" applyFont="1" applyFill="1" applyBorder="1" applyAlignment="1">
      <alignment vertical="center"/>
    </xf>
    <xf numFmtId="0" fontId="8" fillId="0" borderId="8" xfId="0" applyFont="1" applyFill="1" applyBorder="1" applyAlignment="1">
      <alignment vertical="center"/>
    </xf>
    <xf numFmtId="49" fontId="6" fillId="0" borderId="8" xfId="0" applyNumberFormat="1" applyFont="1" applyFill="1" applyBorder="1" applyAlignment="1">
      <alignment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49" fontId="2" fillId="0" borderId="0" xfId="0" applyNumberFormat="1" applyFont="1" applyFill="1" applyAlignment="1">
      <alignment vertical="center"/>
    </xf>
    <xf numFmtId="0" fontId="2" fillId="0" borderId="11" xfId="0" applyFont="1" applyFill="1" applyBorder="1" applyAlignment="1">
      <alignment vertical="center"/>
    </xf>
    <xf numFmtId="49" fontId="6" fillId="0" borderId="0" xfId="0" applyNumberFormat="1" applyFont="1" applyFill="1" applyAlignment="1">
      <alignment vertical="center"/>
    </xf>
    <xf numFmtId="0" fontId="6" fillId="0" borderId="0" xfId="0" applyFont="1" applyFill="1" applyAlignment="1">
      <alignment horizontal="center" vertical="center"/>
    </xf>
    <xf numFmtId="206" fontId="2" fillId="0" borderId="7" xfId="0" applyNumberFormat="1" applyFont="1" applyFill="1" applyBorder="1" applyAlignment="1">
      <alignment horizontal="center" vertical="center"/>
    </xf>
    <xf numFmtId="206" fontId="2" fillId="0" borderId="0" xfId="0" applyNumberFormat="1" applyFont="1" applyFill="1" applyBorder="1" applyAlignment="1">
      <alignment horizontal="left" vertical="center"/>
    </xf>
    <xf numFmtId="0" fontId="2" fillId="0" borderId="5"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xf>
    <xf numFmtId="0" fontId="8" fillId="0" borderId="8" xfId="0" applyFont="1" applyFill="1" applyBorder="1" applyAlignment="1">
      <alignment horizontal="center" vertical="center"/>
    </xf>
    <xf numFmtId="0" fontId="6" fillId="0" borderId="8" xfId="0" applyFont="1" applyFill="1" applyBorder="1" applyAlignment="1"/>
    <xf numFmtId="0" fontId="2" fillId="0" borderId="8" xfId="0" applyFont="1" applyFill="1" applyBorder="1" applyAlignment="1">
      <alignment horizontal="center" vertical="center"/>
    </xf>
    <xf numFmtId="14" fontId="6" fillId="0" borderId="8" xfId="0" applyNumberFormat="1" applyFont="1" applyFill="1" applyBorder="1" applyAlignment="1">
      <alignment horizontal="center" vertical="center"/>
    </xf>
    <xf numFmtId="0" fontId="6" fillId="0" borderId="8" xfId="0" applyFont="1" applyFill="1" applyBorder="1" applyAlignment="1">
      <alignment horizontal="center"/>
    </xf>
    <xf numFmtId="0" fontId="8" fillId="0" borderId="8" xfId="0" applyFont="1" applyFill="1" applyBorder="1" applyAlignment="1"/>
    <xf numFmtId="0" fontId="6" fillId="0" borderId="8"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 xfId="0" applyNumberFormat="1" applyFont="1" applyFill="1" applyBorder="1" applyAlignment="1">
      <alignment vertical="center"/>
    </xf>
    <xf numFmtId="0" fontId="2" fillId="0" borderId="11" xfId="0" applyNumberFormat="1" applyFont="1" applyFill="1" applyBorder="1" applyAlignment="1">
      <alignment horizontal="center" vertical="center"/>
    </xf>
    <xf numFmtId="206" fontId="2" fillId="0" borderId="0" xfId="0" applyNumberFormat="1" applyFont="1" applyFill="1" applyAlignment="1" applyProtection="1">
      <alignment vertical="center"/>
    </xf>
    <xf numFmtId="0" fontId="2" fillId="0" borderId="0" xfId="0" applyNumberFormat="1" applyFont="1" applyFill="1" applyBorder="1" applyAlignment="1">
      <alignment vertical="center"/>
    </xf>
    <xf numFmtId="0" fontId="2" fillId="0" borderId="0" xfId="0" applyNumberFormat="1" applyFont="1" applyFill="1" applyBorder="1" applyAlignment="1">
      <alignment horizontal="center" vertical="center"/>
    </xf>
    <xf numFmtId="0" fontId="2" fillId="0" borderId="9" xfId="0" applyFont="1" applyFill="1" applyBorder="1" applyAlignment="1">
      <alignment horizontal="center" vertical="center" wrapText="1"/>
    </xf>
    <xf numFmtId="43" fontId="2" fillId="0" borderId="8" xfId="0" applyNumberFormat="1" applyFont="1" applyFill="1" applyBorder="1" applyAlignment="1">
      <alignment horizontal="center" vertical="center"/>
    </xf>
    <xf numFmtId="43" fontId="6" fillId="0" borderId="8" xfId="1" applyFont="1" applyFill="1" applyBorder="1" applyAlignment="1">
      <alignment horizontal="center" vertical="center"/>
    </xf>
    <xf numFmtId="43" fontId="6" fillId="0" borderId="8" xfId="1" applyFont="1" applyFill="1" applyBorder="1" applyAlignment="1">
      <alignment horizontal="right" vertical="center"/>
    </xf>
    <xf numFmtId="43" fontId="6" fillId="0" borderId="0" xfId="1" applyFont="1" applyFill="1" applyAlignment="1">
      <alignment vertical="center"/>
    </xf>
    <xf numFmtId="0" fontId="6" fillId="0" borderId="0" xfId="0" applyNumberFormat="1" applyFont="1" applyFill="1" applyAlignment="1">
      <alignment horizontal="center" vertical="center"/>
    </xf>
    <xf numFmtId="0" fontId="6" fillId="0" borderId="0" xfId="0" applyNumberFormat="1" applyFont="1" applyFill="1" applyAlignment="1">
      <alignment horizontal="right" vertical="center"/>
    </xf>
    <xf numFmtId="0" fontId="2" fillId="0" borderId="0" xfId="0" applyFont="1" applyFill="1" applyAlignment="1">
      <alignment horizontal="right" vertical="center"/>
    </xf>
    <xf numFmtId="0" fontId="2" fillId="0" borderId="8" xfId="0" applyFont="1" applyFill="1" applyBorder="1" applyAlignment="1">
      <alignment horizontal="left" vertical="center"/>
    </xf>
    <xf numFmtId="43" fontId="2" fillId="0" borderId="8" xfId="1" applyFont="1" applyFill="1" applyBorder="1" applyAlignment="1">
      <alignment horizontal="center"/>
    </xf>
    <xf numFmtId="43" fontId="11" fillId="0" borderId="8" xfId="1" applyFont="1" applyFill="1" applyBorder="1" applyAlignment="1">
      <alignment horizontal="center"/>
    </xf>
    <xf numFmtId="43" fontId="6" fillId="0" borderId="8" xfId="1" applyFont="1" applyBorder="1" applyAlignment="1">
      <alignment horizontal="center" vertical="center"/>
    </xf>
    <xf numFmtId="43" fontId="6" fillId="0" borderId="0" xfId="1" applyFont="1" applyAlignment="1">
      <alignment vertical="center"/>
    </xf>
    <xf numFmtId="49" fontId="1" fillId="0" borderId="8" xfId="0" applyNumberFormat="1" applyFont="1" applyFill="1" applyBorder="1" applyAlignment="1"/>
    <xf numFmtId="14" fontId="1" fillId="0" borderId="8" xfId="0" applyNumberFormat="1" applyFont="1" applyFill="1" applyBorder="1" applyAlignment="1"/>
    <xf numFmtId="43" fontId="2" fillId="0" borderId="0" xfId="1" applyFont="1" applyBorder="1" applyAlignment="1">
      <alignment vertical="center"/>
    </xf>
    <xf numFmtId="0" fontId="2" fillId="0" borderId="8" xfId="0" applyFont="1" applyFill="1" applyBorder="1" applyAlignment="1"/>
    <xf numFmtId="14" fontId="2" fillId="0" borderId="8" xfId="0" applyNumberFormat="1" applyFont="1" applyFill="1" applyBorder="1" applyAlignment="1">
      <alignment horizontal="center" vertical="center"/>
    </xf>
    <xf numFmtId="0" fontId="2" fillId="0" borderId="9" xfId="0" applyFont="1" applyFill="1" applyBorder="1" applyAlignment="1"/>
    <xf numFmtId="0" fontId="8" fillId="0" borderId="8" xfId="0" applyFont="1" applyFill="1" applyBorder="1" applyAlignment="1">
      <alignment horizontal="left" vertical="center"/>
    </xf>
    <xf numFmtId="0" fontId="6"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NumberFormat="1" applyFont="1" applyFill="1" applyBorder="1" applyAlignment="1" applyProtection="1">
      <alignment vertical="center"/>
    </xf>
    <xf numFmtId="207" fontId="2" fillId="0" borderId="0" xfId="0" applyNumberFormat="1" applyFont="1" applyFill="1" applyBorder="1" applyAlignment="1" applyProtection="1">
      <alignment vertical="center"/>
    </xf>
    <xf numFmtId="49" fontId="6" fillId="0" borderId="10" xfId="0" applyNumberFormat="1" applyFont="1" applyFill="1" applyBorder="1" applyAlignment="1">
      <alignment horizontal="center" vertical="center"/>
    </xf>
    <xf numFmtId="43" fontId="6" fillId="0" borderId="9" xfId="0" applyNumberFormat="1" applyFont="1" applyFill="1" applyBorder="1" applyAlignment="1">
      <alignment horizontal="right" vertical="center"/>
    </xf>
    <xf numFmtId="43" fontId="6" fillId="0" borderId="13" xfId="0" applyNumberFormat="1" applyFont="1" applyFill="1" applyBorder="1" applyAlignment="1">
      <alignment horizontal="right" vertical="center"/>
    </xf>
    <xf numFmtId="0" fontId="2" fillId="0" borderId="8" xfId="0" applyFont="1" applyBorder="1" applyAlignment="1">
      <alignment vertical="center"/>
    </xf>
    <xf numFmtId="0" fontId="6" fillId="0" borderId="9" xfId="0" applyFont="1" applyFill="1" applyBorder="1" applyAlignment="1">
      <alignment vertical="center"/>
    </xf>
    <xf numFmtId="49" fontId="6" fillId="0" borderId="9" xfId="0" applyNumberFormat="1" applyFont="1" applyFill="1" applyBorder="1" applyAlignment="1">
      <alignment vertical="center"/>
    </xf>
    <xf numFmtId="49" fontId="6" fillId="0" borderId="9" xfId="0" applyNumberFormat="1" applyFont="1" applyFill="1" applyBorder="1" applyAlignment="1">
      <alignment horizontal="center" vertical="center"/>
    </xf>
    <xf numFmtId="0" fontId="12" fillId="0" borderId="11" xfId="0" applyFont="1" applyBorder="1" applyAlignment="1">
      <alignment vertical="center"/>
    </xf>
    <xf numFmtId="0" fontId="2" fillId="0" borderId="8" xfId="0" applyFont="1" applyBorder="1" applyAlignment="1">
      <alignment horizontal="center" vertical="center" wrapText="1"/>
    </xf>
    <xf numFmtId="206" fontId="6" fillId="0" borderId="7" xfId="0" applyNumberFormat="1" applyFont="1" applyBorder="1" applyAlignment="1">
      <alignment vertical="center"/>
    </xf>
    <xf numFmtId="206" fontId="6" fillId="0" borderId="0" xfId="0" applyNumberFormat="1" applyFont="1" applyBorder="1" applyAlignment="1">
      <alignment vertical="center"/>
    </xf>
    <xf numFmtId="0" fontId="6" fillId="0" borderId="0" xfId="0" applyFont="1" applyBorder="1" applyAlignment="1">
      <alignment horizontal="center" vertical="center" wrapText="1"/>
    </xf>
    <xf numFmtId="0" fontId="2" fillId="0" borderId="0" xfId="0" applyFont="1" applyFill="1" applyAlignment="1"/>
    <xf numFmtId="0" fontId="6" fillId="0" borderId="8" xfId="0" applyNumberFormat="1" applyFont="1" applyFill="1" applyBorder="1" applyAlignment="1">
      <alignment horizontal="center" vertical="center"/>
    </xf>
    <xf numFmtId="0" fontId="6" fillId="0" borderId="8" xfId="0" applyNumberFormat="1" applyFont="1" applyBorder="1" applyAlignment="1">
      <alignment horizontal="center" vertical="center"/>
    </xf>
    <xf numFmtId="0" fontId="0" fillId="0" borderId="0" xfId="0" applyBorder="1"/>
    <xf numFmtId="0" fontId="2" fillId="0" borderId="8" xfId="0" applyFont="1" applyBorder="1" applyAlignment="1">
      <alignment horizontal="left" vertical="center" wrapText="1"/>
    </xf>
    <xf numFmtId="0" fontId="2" fillId="0" borderId="0" xfId="0" applyNumberFormat="1" applyFont="1" applyBorder="1" applyAlignment="1">
      <alignment horizontal="left" vertical="center"/>
    </xf>
    <xf numFmtId="0" fontId="2" fillId="0" borderId="8" xfId="0" applyFont="1" applyFill="1" applyBorder="1" applyAlignment="1">
      <alignment horizontal="center" vertical="center" wrapText="1"/>
    </xf>
    <xf numFmtId="0" fontId="2" fillId="0" borderId="8" xfId="0" applyFont="1" applyBorder="1" applyAlignment="1">
      <alignment horizontal="center" vertical="center" shrinkToFit="1"/>
    </xf>
    <xf numFmtId="0" fontId="2" fillId="0" borderId="7" xfId="0" applyFont="1" applyBorder="1" applyAlignment="1">
      <alignment horizontal="right" vertical="center"/>
    </xf>
    <xf numFmtId="208" fontId="6" fillId="0" borderId="0" xfId="0" applyNumberFormat="1" applyFont="1" applyAlignment="1">
      <alignment vertical="center"/>
    </xf>
    <xf numFmtId="0" fontId="2" fillId="0" borderId="0" xfId="0" applyFont="1" applyBorder="1" applyAlignment="1">
      <alignment horizontal="center" vertical="center"/>
    </xf>
    <xf numFmtId="49" fontId="6" fillId="0" borderId="9" xfId="0" applyNumberFormat="1" applyFont="1" applyBorder="1" applyAlignment="1">
      <alignment horizontal="left" vertical="center"/>
    </xf>
    <xf numFmtId="43" fontId="6" fillId="0" borderId="13" xfId="0" applyNumberFormat="1" applyFont="1" applyBorder="1" applyAlignment="1">
      <alignment horizontal="right" vertical="center"/>
    </xf>
    <xf numFmtId="49" fontId="2" fillId="0" borderId="9" xfId="0" applyNumberFormat="1" applyFont="1" applyBorder="1" applyAlignment="1">
      <alignment horizontal="left" vertical="center"/>
    </xf>
    <xf numFmtId="49" fontId="8" fillId="0" borderId="9" xfId="0" applyNumberFormat="1" applyFont="1" applyBorder="1" applyAlignment="1">
      <alignment horizontal="left" vertical="center"/>
    </xf>
    <xf numFmtId="49" fontId="6" fillId="0" borderId="10" xfId="0" applyNumberFormat="1" applyFont="1" applyBorder="1" applyAlignment="1">
      <alignment horizontal="center" vertical="center"/>
    </xf>
    <xf numFmtId="49" fontId="6" fillId="0" borderId="9"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9" xfId="190" applyFont="1" applyBorder="1" applyAlignment="1">
      <alignment horizontal="center" vertical="center" wrapText="1"/>
    </xf>
    <xf numFmtId="0" fontId="2" fillId="0" borderId="13" xfId="0" applyFont="1" applyBorder="1" applyAlignment="1">
      <alignment horizontal="center" vertical="center" wrapText="1"/>
    </xf>
    <xf numFmtId="0" fontId="6" fillId="0" borderId="0" xfId="0" applyFont="1" applyAlignment="1">
      <alignment horizontal="left" vertical="center"/>
    </xf>
    <xf numFmtId="0" fontId="6" fillId="0" borderId="8" xfId="190" applyFont="1" applyBorder="1" applyAlignment="1">
      <alignment horizontal="center" vertical="center" wrapText="1"/>
    </xf>
    <xf numFmtId="0" fontId="6" fillId="0" borderId="0" xfId="191" applyFont="1" applyFill="1" applyBorder="1" applyAlignment="1">
      <alignment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49" fontId="6" fillId="0" borderId="12" xfId="0" applyNumberFormat="1" applyFont="1" applyBorder="1" applyAlignment="1">
      <alignment horizontal="center" vertical="center"/>
    </xf>
    <xf numFmtId="0" fontId="6" fillId="0" borderId="13" xfId="0" applyFont="1" applyBorder="1" applyAlignment="1">
      <alignment horizontal="center" vertical="center"/>
    </xf>
    <xf numFmtId="0" fontId="2" fillId="0" borderId="8" xfId="145" applyFont="1" applyFill="1" applyBorder="1" applyAlignment="1">
      <alignment horizontal="center" vertical="center" wrapText="1"/>
    </xf>
    <xf numFmtId="0" fontId="2" fillId="0" borderId="13" xfId="0" applyFont="1" applyFill="1" applyBorder="1" applyAlignment="1">
      <alignment vertical="center" wrapText="1"/>
    </xf>
    <xf numFmtId="0" fontId="6" fillId="0" borderId="13" xfId="145" applyFont="1" applyFill="1" applyBorder="1" applyAlignment="1">
      <alignment vertical="center" wrapText="1"/>
    </xf>
    <xf numFmtId="49" fontId="2" fillId="0" borderId="12" xfId="0" applyNumberFormat="1" applyFont="1" applyBorder="1" applyAlignment="1">
      <alignment horizontal="center" vertical="center"/>
    </xf>
    <xf numFmtId="0" fontId="6" fillId="0" borderId="0" xfId="0" applyFont="1" applyBorder="1" applyAlignment="1">
      <alignment horizontal="center" vertical="center"/>
    </xf>
    <xf numFmtId="49" fontId="2" fillId="0" borderId="8" xfId="0" applyNumberFormat="1" applyFont="1" applyBorder="1" applyAlignment="1">
      <alignment horizontal="left" vertical="center"/>
    </xf>
    <xf numFmtId="0" fontId="13" fillId="0" borderId="8" xfId="6" applyFont="1" applyBorder="1" applyAlignment="1" applyProtection="1">
      <alignment vertical="center"/>
    </xf>
    <xf numFmtId="0" fontId="14" fillId="0" borderId="8" xfId="6" applyFont="1" applyBorder="1" applyAlignment="1" applyProtection="1">
      <alignment vertical="center"/>
    </xf>
    <xf numFmtId="0" fontId="15" fillId="0" borderId="8" xfId="0" applyFont="1" applyBorder="1" applyAlignment="1">
      <alignment vertical="center"/>
    </xf>
    <xf numFmtId="49" fontId="2" fillId="0" borderId="11" xfId="0" applyNumberFormat="1" applyFont="1" applyBorder="1" applyAlignment="1">
      <alignment vertical="center"/>
    </xf>
    <xf numFmtId="0" fontId="2" fillId="0" borderId="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8" xfId="0" applyFont="1" applyBorder="1" applyAlignment="1">
      <alignment horizontal="left" vertical="center" shrinkToFit="1"/>
    </xf>
    <xf numFmtId="0" fontId="6" fillId="0" borderId="12" xfId="0" applyFont="1" applyBorder="1" applyAlignment="1">
      <alignment horizontal="center" vertical="center"/>
    </xf>
    <xf numFmtId="43" fontId="6" fillId="0" borderId="0" xfId="0" applyNumberFormat="1" applyFont="1" applyBorder="1" applyAlignment="1">
      <alignment horizontal="right" vertical="center"/>
    </xf>
    <xf numFmtId="206" fontId="6" fillId="0" borderId="7" xfId="0" applyNumberFormat="1" applyFont="1" applyBorder="1" applyAlignment="1">
      <alignment horizontal="center" vertical="center"/>
    </xf>
    <xf numFmtId="206" fontId="6" fillId="0" borderId="7" xfId="0" applyNumberFormat="1" applyFont="1" applyFill="1" applyBorder="1" applyAlignment="1">
      <alignment horizontal="center" vertical="center"/>
    </xf>
    <xf numFmtId="206" fontId="6" fillId="0" borderId="7" xfId="0" applyNumberFormat="1" applyFont="1" applyFill="1" applyBorder="1" applyAlignment="1">
      <alignment horizontal="left" vertical="center"/>
    </xf>
    <xf numFmtId="43" fontId="6" fillId="0" borderId="8" xfId="0" applyNumberFormat="1" applyFont="1" applyFill="1" applyBorder="1" applyAlignment="1">
      <alignment horizontal="center" vertical="center"/>
    </xf>
    <xf numFmtId="0" fontId="2" fillId="0" borderId="11" xfId="0" applyFont="1" applyBorder="1" applyAlignment="1">
      <alignment horizontal="center" vertical="center"/>
    </xf>
    <xf numFmtId="0" fontId="2" fillId="0" borderId="1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191" applyFont="1" applyFill="1" applyBorder="1" applyAlignment="1">
      <alignment horizontal="center" vertical="center"/>
    </xf>
    <xf numFmtId="0" fontId="2" fillId="0" borderId="8" xfId="190" applyFont="1" applyBorder="1" applyAlignment="1">
      <alignment horizontal="center" vertical="center" wrapText="1"/>
    </xf>
    <xf numFmtId="14" fontId="6" fillId="0" borderId="8" xfId="0" applyNumberFormat="1" applyFont="1" applyFill="1" applyBorder="1" applyAlignment="1"/>
    <xf numFmtId="0" fontId="6" fillId="0" borderId="8" xfId="0" applyNumberFormat="1" applyFont="1" applyBorder="1" applyAlignment="1">
      <alignment horizontal="center" vertical="center" wrapText="1"/>
    </xf>
    <xf numFmtId="209" fontId="6" fillId="0" borderId="8" xfId="0" applyNumberFormat="1" applyFont="1" applyFill="1" applyBorder="1" applyAlignment="1">
      <alignment horizontal="center" vertical="center"/>
    </xf>
    <xf numFmtId="208" fontId="6" fillId="0" borderId="8" xfId="0" applyNumberFormat="1" applyFont="1" applyFill="1" applyBorder="1" applyAlignment="1">
      <alignment horizontal="right" vertical="center"/>
    </xf>
    <xf numFmtId="0" fontId="16" fillId="0" borderId="0" xfId="0" applyFont="1" applyFill="1" applyAlignment="1">
      <alignment vertical="center"/>
    </xf>
    <xf numFmtId="0" fontId="17" fillId="0" borderId="0" xfId="0" applyFont="1" applyFill="1" applyAlignment="1">
      <alignment horizontal="center" vertical="center" wrapText="1"/>
    </xf>
    <xf numFmtId="0" fontId="17" fillId="0" borderId="0" xfId="0" applyFont="1" applyFill="1" applyAlignment="1">
      <alignment vertical="center"/>
    </xf>
    <xf numFmtId="0" fontId="17" fillId="0" borderId="0" xfId="0" applyFont="1" applyFill="1" applyAlignment="1">
      <alignment vertical="center" shrinkToFit="1"/>
    </xf>
    <xf numFmtId="209" fontId="17" fillId="0" borderId="0" xfId="0" applyNumberFormat="1" applyFont="1" applyFill="1" applyAlignment="1">
      <alignment vertical="center"/>
    </xf>
    <xf numFmtId="43" fontId="17" fillId="0" borderId="0" xfId="0" applyNumberFormat="1" applyFont="1" applyFill="1" applyAlignment="1">
      <alignment vertical="center"/>
    </xf>
    <xf numFmtId="210" fontId="17" fillId="0" borderId="0" xfId="0" applyNumberFormat="1" applyFont="1" applyFill="1" applyAlignment="1">
      <alignment horizontal="center" vertical="center"/>
    </xf>
    <xf numFmtId="0" fontId="17" fillId="0" borderId="0" xfId="0" applyFont="1" applyFill="1" applyAlignment="1">
      <alignment horizontal="center" vertical="center"/>
    </xf>
    <xf numFmtId="0" fontId="7" fillId="0" borderId="0" xfId="6" applyFont="1" applyFill="1" applyAlignment="1" applyProtection="1">
      <alignment horizontal="center" vertical="center" wrapText="1"/>
    </xf>
    <xf numFmtId="0" fontId="18" fillId="0" borderId="0" xfId="6" applyFont="1" applyFill="1" applyAlignment="1" applyProtection="1">
      <alignment horizontal="center" vertical="center" wrapText="1"/>
    </xf>
    <xf numFmtId="206" fontId="17" fillId="0" borderId="0" xfId="0" applyNumberFormat="1" applyFont="1" applyFill="1" applyAlignment="1">
      <alignment horizontal="center" vertical="center"/>
    </xf>
    <xf numFmtId="206" fontId="17" fillId="0" borderId="0" xfId="0" applyNumberFormat="1" applyFont="1" applyFill="1" applyAlignment="1">
      <alignment vertical="center"/>
    </xf>
    <xf numFmtId="0" fontId="17" fillId="0" borderId="8" xfId="0" applyFont="1" applyFill="1" applyBorder="1" applyAlignment="1">
      <alignment horizontal="center" vertical="center" wrapText="1"/>
    </xf>
    <xf numFmtId="0" fontId="17" fillId="0" borderId="8" xfId="0" applyFont="1" applyFill="1" applyBorder="1" applyAlignment="1">
      <alignment horizontal="center" vertical="center" shrinkToFit="1"/>
    </xf>
    <xf numFmtId="0" fontId="17" fillId="0" borderId="8" xfId="0" applyFont="1" applyFill="1" applyBorder="1" applyAlignment="1">
      <alignment horizontal="center" vertical="center"/>
    </xf>
    <xf numFmtId="211" fontId="17" fillId="0" borderId="5" xfId="0" applyNumberFormat="1"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211" fontId="17" fillId="0" borderId="8" xfId="1" applyNumberFormat="1" applyFont="1" applyFill="1" applyBorder="1" applyAlignment="1">
      <alignment horizontal="center" vertical="center" shrinkToFit="1"/>
    </xf>
    <xf numFmtId="212" fontId="17" fillId="0" borderId="8" xfId="1" applyNumberFormat="1" applyFont="1" applyFill="1" applyBorder="1" applyAlignment="1">
      <alignment horizontal="center" vertical="center" shrinkToFit="1"/>
    </xf>
    <xf numFmtId="0" fontId="17" fillId="0" borderId="0" xfId="0" applyNumberFormat="1" applyFont="1" applyFill="1" applyBorder="1" applyAlignment="1">
      <alignment vertical="center"/>
    </xf>
    <xf numFmtId="0" fontId="17" fillId="0" borderId="0" xfId="0" applyFont="1" applyFill="1" applyBorder="1" applyAlignment="1">
      <alignment vertical="center"/>
    </xf>
    <xf numFmtId="0" fontId="17" fillId="0" borderId="0" xfId="0" applyFont="1" applyFill="1" applyBorder="1" applyAlignment="1">
      <alignment vertical="center" shrinkToFit="1"/>
    </xf>
    <xf numFmtId="0" fontId="17" fillId="0" borderId="0" xfId="0" applyFont="1" applyFill="1" applyAlignment="1" applyProtection="1">
      <alignment vertical="center"/>
    </xf>
    <xf numFmtId="0" fontId="2" fillId="0" borderId="0" xfId="0" applyFont="1" applyFill="1" applyAlignment="1">
      <alignment vertical="center"/>
    </xf>
    <xf numFmtId="0" fontId="17" fillId="0" borderId="0" xfId="6" applyFont="1" applyFill="1" applyAlignment="1" applyProtection="1">
      <alignment horizontal="center" vertical="center" wrapText="1"/>
    </xf>
    <xf numFmtId="0" fontId="17" fillId="0" borderId="0" xfId="0" applyNumberFormat="1" applyFont="1" applyFill="1" applyAlignment="1">
      <alignment horizontal="center" vertical="center"/>
    </xf>
    <xf numFmtId="209" fontId="17" fillId="0" borderId="5" xfId="0" applyNumberFormat="1" applyFont="1" applyFill="1" applyBorder="1" applyAlignment="1">
      <alignment horizontal="center" vertical="center" wrapText="1"/>
    </xf>
    <xf numFmtId="43" fontId="17" fillId="0" borderId="8" xfId="0" applyNumberFormat="1" applyFont="1" applyFill="1" applyBorder="1" applyAlignment="1">
      <alignment horizontal="center" vertical="center" wrapText="1"/>
    </xf>
    <xf numFmtId="210" fontId="17" fillId="0" borderId="5" xfId="0" applyNumberFormat="1" applyFont="1" applyFill="1" applyBorder="1" applyAlignment="1">
      <alignment horizontal="center" vertical="center" wrapText="1"/>
    </xf>
    <xf numFmtId="210" fontId="2" fillId="0" borderId="5" xfId="0" applyNumberFormat="1" applyFont="1" applyFill="1" applyBorder="1" applyAlignment="1">
      <alignment horizontal="center" vertical="center" wrapText="1"/>
    </xf>
    <xf numFmtId="210" fontId="17" fillId="0" borderId="8" xfId="0" applyNumberFormat="1" applyFont="1" applyFill="1" applyBorder="1" applyAlignment="1">
      <alignment horizontal="center" vertical="center" wrapText="1"/>
    </xf>
    <xf numFmtId="210" fontId="2" fillId="0" borderId="8" xfId="0" applyNumberFormat="1" applyFont="1" applyFill="1" applyBorder="1" applyAlignment="1">
      <alignment horizontal="center" vertical="center" wrapText="1"/>
    </xf>
    <xf numFmtId="209" fontId="17" fillId="0" borderId="13" xfId="0" applyNumberFormat="1" applyFont="1" applyFill="1" applyBorder="1" applyAlignment="1">
      <alignment horizontal="center" vertical="center" wrapText="1"/>
    </xf>
    <xf numFmtId="43" fontId="17" fillId="0" borderId="9" xfId="0" applyNumberFormat="1" applyFont="1" applyFill="1" applyBorder="1" applyAlignment="1">
      <alignment horizontal="center" vertical="center" wrapText="1"/>
    </xf>
    <xf numFmtId="210" fontId="17" fillId="0" borderId="13" xfId="0" applyNumberFormat="1" applyFont="1" applyFill="1" applyBorder="1" applyAlignment="1">
      <alignment horizontal="center" vertical="center" wrapText="1"/>
    </xf>
    <xf numFmtId="209" fontId="17" fillId="0" borderId="5" xfId="1" applyNumberFormat="1" applyFont="1" applyFill="1" applyBorder="1" applyAlignment="1">
      <alignment horizontal="center" vertical="center" shrinkToFit="1"/>
    </xf>
    <xf numFmtId="209" fontId="17" fillId="0" borderId="8" xfId="1" applyNumberFormat="1" applyFont="1" applyFill="1" applyBorder="1" applyAlignment="1">
      <alignment horizontal="center" vertical="center" shrinkToFit="1"/>
    </xf>
    <xf numFmtId="43" fontId="17" fillId="0" borderId="8" xfId="1" applyNumberFormat="1" applyFont="1" applyFill="1" applyBorder="1" applyAlignment="1">
      <alignment horizontal="center" vertical="center" shrinkToFit="1"/>
    </xf>
    <xf numFmtId="43" fontId="16" fillId="0" borderId="8" xfId="1" applyNumberFormat="1" applyFont="1" applyFill="1" applyBorder="1" applyAlignment="1">
      <alignment horizontal="center" vertical="center"/>
    </xf>
    <xf numFmtId="43" fontId="16" fillId="0" borderId="8" xfId="1" applyNumberFormat="1" applyFont="1" applyFill="1" applyBorder="1" applyAlignment="1">
      <alignment horizontal="right" vertical="center"/>
    </xf>
    <xf numFmtId="209" fontId="17" fillId="0" borderId="8" xfId="0" applyNumberFormat="1" applyFont="1" applyFill="1" applyBorder="1" applyAlignment="1">
      <alignment horizontal="right" vertical="center" shrinkToFit="1"/>
    </xf>
    <xf numFmtId="43" fontId="17" fillId="0" borderId="8" xfId="0" applyNumberFormat="1" applyFont="1" applyFill="1" applyBorder="1" applyAlignment="1">
      <alignment horizontal="right" vertical="center" shrinkToFit="1"/>
    </xf>
    <xf numFmtId="43" fontId="17" fillId="0" borderId="8" xfId="1" applyNumberFormat="1" applyFont="1" applyFill="1" applyBorder="1" applyAlignment="1">
      <alignment vertical="center" shrinkToFit="1"/>
    </xf>
    <xf numFmtId="210" fontId="16" fillId="0" borderId="8" xfId="1" applyNumberFormat="1" applyFont="1" applyFill="1" applyBorder="1" applyAlignment="1">
      <alignment horizontal="center" vertical="center"/>
    </xf>
    <xf numFmtId="210" fontId="17" fillId="0" borderId="8" xfId="1" applyNumberFormat="1" applyFont="1" applyFill="1" applyBorder="1" applyAlignment="1">
      <alignment horizontal="center" vertical="center" shrinkToFit="1"/>
    </xf>
    <xf numFmtId="43" fontId="17" fillId="0" borderId="8" xfId="1" applyNumberFormat="1" applyFont="1" applyFill="1" applyBorder="1" applyAlignment="1">
      <alignment horizontal="right" vertical="center" shrinkToFit="1"/>
    </xf>
    <xf numFmtId="0" fontId="17" fillId="0" borderId="0" xfId="0" applyFont="1" applyFill="1" applyAlignment="1" applyProtection="1">
      <alignment horizontal="left" vertical="center"/>
    </xf>
    <xf numFmtId="43" fontId="17" fillId="0" borderId="0" xfId="0" applyNumberFormat="1" applyFont="1" applyFill="1" applyAlignment="1" applyProtection="1">
      <alignment vertical="center"/>
    </xf>
    <xf numFmtId="209" fontId="17" fillId="0" borderId="0" xfId="0" applyNumberFormat="1" applyFont="1" applyFill="1" applyAlignment="1" applyProtection="1">
      <alignment vertical="center"/>
    </xf>
    <xf numFmtId="0" fontId="2" fillId="0" borderId="7" xfId="0" applyFont="1" applyFill="1" applyBorder="1" applyAlignment="1">
      <alignment horizontal="right" vertical="center"/>
    </xf>
    <xf numFmtId="0" fontId="17" fillId="0" borderId="7" xfId="0" applyFont="1" applyFill="1" applyBorder="1" applyAlignment="1">
      <alignment horizontal="right" vertical="center"/>
    </xf>
    <xf numFmtId="0" fontId="17" fillId="0" borderId="13" xfId="0" applyFont="1" applyFill="1" applyBorder="1" applyAlignment="1">
      <alignment horizontal="center" vertical="center" wrapText="1"/>
    </xf>
    <xf numFmtId="43" fontId="16" fillId="0" borderId="8" xfId="1" applyNumberFormat="1" applyFont="1" applyFill="1" applyBorder="1" applyAlignment="1">
      <alignment vertical="center"/>
    </xf>
    <xf numFmtId="43" fontId="17" fillId="0" borderId="8" xfId="1" applyNumberFormat="1" applyFont="1" applyFill="1" applyBorder="1" applyAlignment="1">
      <alignment horizontal="right" vertical="center"/>
    </xf>
    <xf numFmtId="43" fontId="2" fillId="0" borderId="8" xfId="91" applyNumberFormat="1" applyFont="1" applyFill="1" applyBorder="1" applyAlignment="1">
      <alignment horizontal="center" vertical="center" shrinkToFit="1"/>
    </xf>
    <xf numFmtId="210" fontId="2" fillId="0" borderId="0" xfId="0" applyNumberFormat="1" applyFont="1" applyFill="1" applyAlignment="1">
      <alignment horizontal="center" vertical="center"/>
    </xf>
    <xf numFmtId="208" fontId="17" fillId="0" borderId="0" xfId="0" applyNumberFormat="1" applyFont="1" applyFill="1" applyAlignment="1">
      <alignment vertical="center"/>
    </xf>
    <xf numFmtId="43" fontId="17" fillId="0" borderId="8" xfId="91" applyNumberFormat="1" applyFont="1" applyFill="1" applyBorder="1" applyAlignment="1">
      <alignment horizontal="center" vertical="center" shrinkToFit="1"/>
    </xf>
    <xf numFmtId="43" fontId="17" fillId="0" borderId="8" xfId="1" applyNumberFormat="1" applyFont="1" applyFill="1" applyBorder="1" applyAlignment="1">
      <alignment vertical="center"/>
    </xf>
    <xf numFmtId="0" fontId="19" fillId="0" borderId="8" xfId="0" applyFont="1" applyFill="1" applyBorder="1" applyAlignment="1">
      <alignment horizontal="center" vertical="center" shrinkToFit="1"/>
    </xf>
    <xf numFmtId="10" fontId="17" fillId="0" borderId="0" xfId="3" applyNumberFormat="1" applyFont="1" applyFill="1" applyAlignment="1">
      <alignment vertical="center"/>
    </xf>
    <xf numFmtId="0" fontId="20" fillId="0" borderId="8" xfId="0" applyFont="1" applyFill="1" applyBorder="1" applyAlignment="1">
      <alignment horizontal="center" vertical="center"/>
    </xf>
    <xf numFmtId="0" fontId="6" fillId="0" borderId="8" xfId="0" applyFont="1" applyBorder="1" applyAlignment="1">
      <alignment horizontal="center" vertical="center" shrinkToFit="1"/>
    </xf>
    <xf numFmtId="0" fontId="6" fillId="0" borderId="8" xfId="0" applyFont="1" applyFill="1" applyBorder="1" applyAlignment="1">
      <alignment horizontal="left" vertical="center" shrinkToFit="1"/>
    </xf>
    <xf numFmtId="0" fontId="6" fillId="0" borderId="8"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209" fontId="6" fillId="0" borderId="8" xfId="0" applyNumberFormat="1" applyFont="1" applyBorder="1" applyAlignment="1">
      <alignment horizontal="center" vertical="center"/>
    </xf>
    <xf numFmtId="0" fontId="6" fillId="0" borderId="5" xfId="0" applyFont="1" applyBorder="1" applyAlignment="1">
      <alignment horizontal="center" vertical="center"/>
    </xf>
    <xf numFmtId="0" fontId="2" fillId="0" borderId="8" xfId="0" applyFont="1" applyBorder="1" applyAlignment="1">
      <alignment vertical="center" shrinkToFit="1"/>
    </xf>
    <xf numFmtId="0" fontId="6" fillId="6" borderId="8" xfId="0" applyFont="1" applyFill="1" applyBorder="1" applyAlignment="1">
      <alignment vertical="center"/>
    </xf>
    <xf numFmtId="0" fontId="6" fillId="6" borderId="8" xfId="0" applyFont="1" applyFill="1" applyBorder="1" applyAlignment="1">
      <alignment horizontal="center" vertical="center"/>
    </xf>
    <xf numFmtId="0" fontId="2" fillId="0" borderId="8" xfId="0" applyFont="1" applyFill="1" applyBorder="1" applyAlignment="1">
      <alignment horizontal="left" vertical="center" shrinkToFit="1"/>
    </xf>
    <xf numFmtId="0" fontId="6" fillId="0" borderId="8" xfId="0" applyNumberFormat="1" applyFont="1" applyFill="1" applyBorder="1" applyAlignment="1">
      <alignment horizontal="center" vertical="center" wrapText="1"/>
    </xf>
    <xf numFmtId="208" fontId="6" fillId="6" borderId="8" xfId="0" applyNumberFormat="1" applyFont="1" applyFill="1" applyBorder="1" applyAlignment="1">
      <alignment vertical="center"/>
    </xf>
    <xf numFmtId="0" fontId="2" fillId="6" borderId="8" xfId="0" applyFont="1" applyFill="1" applyBorder="1" applyAlignment="1">
      <alignment vertical="center"/>
    </xf>
    <xf numFmtId="0" fontId="2" fillId="0" borderId="8" xfId="0" applyFont="1" applyFill="1" applyBorder="1" applyAlignment="1">
      <alignment vertical="center" shrinkToFit="1"/>
    </xf>
    <xf numFmtId="14" fontId="6" fillId="0" borderId="8" xfId="0" applyNumberFormat="1" applyFont="1" applyFill="1" applyBorder="1" applyAlignment="1">
      <alignment horizontal="center" vertical="center" shrinkToFit="1"/>
    </xf>
    <xf numFmtId="14" fontId="2" fillId="0" borderId="8" xfId="0" applyNumberFormat="1" applyFont="1" applyBorder="1" applyAlignment="1">
      <alignment horizontal="center" vertical="center"/>
    </xf>
    <xf numFmtId="14" fontId="2" fillId="0" borderId="8" xfId="0" applyNumberFormat="1" applyFont="1" applyBorder="1" applyAlignment="1">
      <alignment horizontal="center" vertical="center" shrinkToFit="1"/>
    </xf>
    <xf numFmtId="14" fontId="21" fillId="0" borderId="8" xfId="0" applyNumberFormat="1" applyFont="1" applyBorder="1" applyAlignment="1">
      <alignment horizontal="center" vertical="center" shrinkToFit="1"/>
    </xf>
    <xf numFmtId="14" fontId="6" fillId="0" borderId="8" xfId="0" applyNumberFormat="1" applyFont="1" applyBorder="1" applyAlignment="1">
      <alignment horizontal="center" vertical="center" shrinkToFit="1"/>
    </xf>
    <xf numFmtId="0" fontId="6" fillId="0" borderId="8" xfId="0" applyFont="1" applyBorder="1" applyAlignment="1">
      <alignment horizontal="left" vertical="center" shrinkToFit="1"/>
    </xf>
    <xf numFmtId="208" fontId="6" fillId="6" borderId="8" xfId="0" applyNumberFormat="1" applyFont="1" applyFill="1" applyBorder="1" applyAlignment="1">
      <alignment horizontal="center" vertical="center"/>
    </xf>
    <xf numFmtId="49" fontId="10" fillId="0" borderId="8" xfId="0" applyNumberFormat="1" applyFont="1" applyBorder="1" applyAlignment="1">
      <alignment horizontal="left" vertical="center"/>
    </xf>
    <xf numFmtId="0" fontId="22" fillId="0" borderId="9" xfId="0" applyFont="1" applyBorder="1" applyAlignment="1">
      <alignment vertical="center"/>
    </xf>
    <xf numFmtId="43" fontId="10" fillId="0" borderId="9" xfId="0" applyNumberFormat="1" applyFont="1" applyBorder="1" applyAlignment="1">
      <alignment horizontal="right" vertical="center"/>
    </xf>
    <xf numFmtId="49" fontId="6" fillId="0" borderId="8" xfId="0" applyNumberFormat="1" applyFont="1" applyBorder="1" applyAlignment="1">
      <alignment horizontal="left" vertical="center"/>
    </xf>
    <xf numFmtId="0" fontId="9" fillId="0" borderId="9" xfId="6" applyFont="1" applyBorder="1" applyAlignment="1" applyProtection="1">
      <alignment vertical="center"/>
    </xf>
    <xf numFmtId="0" fontId="6" fillId="0" borderId="9" xfId="0" applyFont="1" applyBorder="1" applyAlignment="1" applyProtection="1">
      <alignment vertical="center"/>
    </xf>
    <xf numFmtId="0" fontId="13" fillId="0" borderId="9" xfId="6" applyFont="1" applyBorder="1" applyAlignment="1" applyProtection="1">
      <alignment vertical="center"/>
    </xf>
    <xf numFmtId="0" fontId="14" fillId="0" borderId="9" xfId="6" applyFont="1" applyBorder="1" applyAlignment="1" applyProtection="1">
      <alignment vertical="center"/>
    </xf>
    <xf numFmtId="0" fontId="13" fillId="0" borderId="10" xfId="6" applyFont="1" applyBorder="1" applyAlignment="1" applyProtection="1">
      <alignment horizontal="center" vertical="center"/>
    </xf>
    <xf numFmtId="0" fontId="13" fillId="0" borderId="9" xfId="6" applyFont="1" applyBorder="1" applyAlignment="1" applyProtection="1">
      <alignment horizontal="center" vertical="center"/>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2" fillId="0" borderId="11" xfId="0" applyFont="1" applyBorder="1" applyAlignment="1">
      <alignment horizontal="right" vertical="center"/>
    </xf>
    <xf numFmtId="43" fontId="10" fillId="0" borderId="8" xfId="0" applyNumberFormat="1" applyFont="1" applyBorder="1" applyAlignment="1">
      <alignment horizontal="right" vertical="center"/>
    </xf>
    <xf numFmtId="0" fontId="23" fillId="0" borderId="0" xfId="0" applyFont="1" applyAlignment="1">
      <alignment horizontal="center" vertical="center" wrapText="1"/>
    </xf>
    <xf numFmtId="0" fontId="0" fillId="0" borderId="12" xfId="0" applyBorder="1"/>
    <xf numFmtId="0" fontId="0" fillId="0" borderId="9" xfId="0" applyBorder="1"/>
    <xf numFmtId="0" fontId="2" fillId="0" borderId="5" xfId="145"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3" xfId="145" applyFont="1" applyFill="1" applyBorder="1" applyAlignment="1">
      <alignment horizontal="center" vertical="center" wrapText="1"/>
    </xf>
    <xf numFmtId="0" fontId="5" fillId="0" borderId="0" xfId="0" applyFont="1" applyAlignment="1">
      <alignment vertical="center" wrapText="1"/>
    </xf>
    <xf numFmtId="0" fontId="6" fillId="0" borderId="0" xfId="0" applyNumberFormat="1" applyFont="1" applyAlignment="1">
      <alignment vertical="center"/>
    </xf>
    <xf numFmtId="0" fontId="2" fillId="0" borderId="14" xfId="0" applyFont="1" applyBorder="1" applyAlignment="1">
      <alignment horizontal="center" vertical="center" wrapText="1"/>
    </xf>
    <xf numFmtId="0" fontId="2" fillId="7" borderId="8" xfId="0" applyFont="1" applyFill="1" applyBorder="1" applyAlignment="1">
      <alignment horizontal="center" vertical="center" wrapText="1"/>
    </xf>
    <xf numFmtId="0" fontId="2" fillId="0" borderId="15" xfId="0" applyFont="1" applyBorder="1" applyAlignment="1">
      <alignment horizontal="center" vertical="center" wrapText="1"/>
    </xf>
    <xf numFmtId="0" fontId="6" fillId="7" borderId="8" xfId="0" applyFont="1" applyFill="1" applyBorder="1" applyAlignment="1">
      <alignment horizontal="center" vertical="center"/>
    </xf>
    <xf numFmtId="43" fontId="6" fillId="0" borderId="10" xfId="0" applyNumberFormat="1" applyFont="1" applyBorder="1" applyAlignment="1">
      <alignment horizontal="center" vertical="center"/>
    </xf>
    <xf numFmtId="0" fontId="6" fillId="7" borderId="8" xfId="0" applyFont="1" applyFill="1" applyBorder="1" applyAlignment="1">
      <alignment horizontal="left" vertical="center"/>
    </xf>
    <xf numFmtId="0" fontId="24" fillId="0" borderId="11" xfId="0" applyFont="1" applyBorder="1" applyAlignment="1">
      <alignment vertical="center"/>
    </xf>
    <xf numFmtId="0" fontId="24" fillId="0" borderId="11" xfId="0" applyFont="1" applyBorder="1" applyAlignment="1">
      <alignment horizontal="center" vertical="center"/>
    </xf>
    <xf numFmtId="208" fontId="6" fillId="0" borderId="0" xfId="0" applyNumberFormat="1" applyFont="1" applyFill="1" applyBorder="1" applyAlignment="1">
      <alignment horizontal="center" vertical="center" wrapText="1"/>
    </xf>
    <xf numFmtId="0" fontId="25" fillId="0" borderId="8" xfId="0" applyFont="1" applyFill="1" applyBorder="1" applyAlignment="1">
      <alignment vertical="center" wrapText="1"/>
    </xf>
    <xf numFmtId="206" fontId="6" fillId="0" borderId="0" xfId="0" applyNumberFormat="1" applyFont="1" applyBorder="1" applyAlignment="1">
      <alignment horizontal="left" vertical="center"/>
    </xf>
    <xf numFmtId="0" fontId="12" fillId="0" borderId="11" xfId="0" applyFont="1" applyFill="1" applyBorder="1" applyAlignment="1">
      <alignment vertical="center"/>
    </xf>
    <xf numFmtId="49" fontId="2" fillId="0" borderId="10" xfId="0" applyNumberFormat="1" applyFont="1" applyFill="1" applyBorder="1" applyAlignment="1">
      <alignment horizontal="center" vertical="center"/>
    </xf>
    <xf numFmtId="0" fontId="13" fillId="0" borderId="9" xfId="6" applyFont="1" applyFill="1" applyBorder="1" applyAlignment="1" applyProtection="1">
      <alignment horizontal="left" vertical="center" indent="1"/>
    </xf>
    <xf numFmtId="0" fontId="14" fillId="0" borderId="9" xfId="6" applyFont="1" applyFill="1" applyBorder="1" applyAlignment="1" applyProtection="1">
      <alignment horizontal="left" vertical="center" indent="1"/>
    </xf>
    <xf numFmtId="49" fontId="2" fillId="0" borderId="9" xfId="0" applyNumberFormat="1" applyFont="1" applyFill="1" applyBorder="1" applyAlignment="1">
      <alignment horizontal="center" vertical="center"/>
    </xf>
    <xf numFmtId="14" fontId="6" fillId="0" borderId="8" xfId="0" applyNumberFormat="1" applyFont="1" applyBorder="1" applyAlignment="1">
      <alignment horizontal="left" vertical="center"/>
    </xf>
    <xf numFmtId="0" fontId="6" fillId="0" borderId="13" xfId="0" applyFont="1" applyFill="1" applyBorder="1" applyAlignment="1">
      <alignment horizontal="center" vertical="center"/>
    </xf>
    <xf numFmtId="213" fontId="6" fillId="0" borderId="13" xfId="0" applyNumberFormat="1" applyFont="1" applyFill="1" applyBorder="1" applyAlignment="1">
      <alignment horizontal="center" vertical="center"/>
    </xf>
    <xf numFmtId="43" fontId="6" fillId="0" borderId="8" xfId="0" applyNumberFormat="1" applyFont="1" applyFill="1" applyBorder="1" applyAlignment="1">
      <alignment vertical="center"/>
    </xf>
    <xf numFmtId="43" fontId="6" fillId="0" borderId="13" xfId="1" applyFont="1" applyFill="1" applyBorder="1" applyAlignment="1">
      <alignment horizontal="center" vertical="center"/>
    </xf>
    <xf numFmtId="0" fontId="6" fillId="0" borderId="9" xfId="0" applyFont="1" applyFill="1" applyBorder="1" applyAlignment="1">
      <alignment horizontal="left" vertical="center"/>
    </xf>
    <xf numFmtId="0" fontId="2" fillId="0" borderId="11" xfId="0" applyNumberFormat="1" applyFont="1" applyFill="1" applyBorder="1" applyAlignment="1" applyProtection="1">
      <alignment vertical="center"/>
    </xf>
    <xf numFmtId="0" fontId="6" fillId="0" borderId="11" xfId="0" applyFont="1" applyFill="1" applyBorder="1" applyAlignment="1">
      <alignment vertical="center"/>
    </xf>
    <xf numFmtId="0" fontId="26" fillId="0" borderId="0" xfId="0" applyFont="1" applyAlignment="1">
      <alignment horizontal="center" vertical="center"/>
    </xf>
    <xf numFmtId="0" fontId="27" fillId="0" borderId="0" xfId="0" applyFont="1" applyFill="1" applyAlignment="1">
      <alignment vertical="center"/>
    </xf>
    <xf numFmtId="0" fontId="27" fillId="0" borderId="0" xfId="0" applyFont="1" applyAlignment="1">
      <alignment horizontal="center" vertical="center"/>
    </xf>
    <xf numFmtId="0" fontId="27" fillId="0" borderId="0" xfId="0" applyFont="1" applyAlignment="1">
      <alignment vertical="center"/>
    </xf>
    <xf numFmtId="0" fontId="28" fillId="0" borderId="0" xfId="0" applyFont="1" applyAlignment="1">
      <alignment horizontal="center" vertical="center"/>
    </xf>
    <xf numFmtId="0" fontId="25" fillId="0" borderId="0" xfId="0" applyFont="1" applyAlignment="1">
      <alignment horizontal="center" vertical="center"/>
    </xf>
    <xf numFmtId="0" fontId="29" fillId="0" borderId="7" xfId="0" applyFont="1" applyFill="1" applyBorder="1" applyAlignment="1">
      <alignment horizontal="left" vertical="center"/>
    </xf>
    <xf numFmtId="0" fontId="29" fillId="0" borderId="7" xfId="0" applyFont="1" applyBorder="1" applyAlignment="1">
      <alignment vertical="center"/>
    </xf>
    <xf numFmtId="0" fontId="29" fillId="0" borderId="8" xfId="0" applyFont="1" applyFill="1" applyBorder="1" applyAlignment="1">
      <alignment horizontal="center" vertical="center"/>
    </xf>
    <xf numFmtId="0" fontId="29" fillId="0" borderId="8"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8" xfId="0" applyFont="1" applyBorder="1" applyAlignment="1">
      <alignment horizontal="center" vertical="center"/>
    </xf>
    <xf numFmtId="0" fontId="29" fillId="0" borderId="8" xfId="0" applyFont="1" applyBorder="1" applyAlignment="1">
      <alignment vertical="center"/>
    </xf>
    <xf numFmtId="205" fontId="29" fillId="0" borderId="8" xfId="0" applyNumberFormat="1" applyFont="1" applyBorder="1" applyAlignment="1">
      <alignment vertical="center"/>
    </xf>
    <xf numFmtId="43" fontId="29" fillId="0" borderId="8" xfId="1" applyFont="1" applyBorder="1" applyAlignment="1">
      <alignment vertical="center"/>
    </xf>
    <xf numFmtId="0" fontId="27" fillId="0" borderId="8" xfId="0" applyFont="1" applyBorder="1" applyAlignment="1">
      <alignment horizontal="center" vertical="center"/>
    </xf>
    <xf numFmtId="43" fontId="29" fillId="0" borderId="8" xfId="0" applyNumberFormat="1" applyFont="1" applyBorder="1" applyAlignment="1">
      <alignment horizontal="right" vertical="center"/>
    </xf>
    <xf numFmtId="0" fontId="29" fillId="0" borderId="0" xfId="0" applyFont="1" applyFill="1" applyAlignment="1">
      <alignment vertical="center"/>
    </xf>
    <xf numFmtId="0" fontId="27" fillId="0" borderId="0" xfId="0" applyFont="1" applyFill="1" applyAlignment="1">
      <alignment horizontal="center" vertical="center"/>
    </xf>
    <xf numFmtId="0" fontId="29" fillId="0" borderId="0" xfId="0" applyFont="1" applyAlignment="1">
      <alignment horizontal="right" vertical="center"/>
    </xf>
    <xf numFmtId="0" fontId="29" fillId="0" borderId="7" xfId="0" applyFont="1" applyBorder="1" applyAlignment="1">
      <alignment horizontal="right" vertical="center"/>
    </xf>
    <xf numFmtId="0" fontId="30" fillId="0" borderId="5" xfId="0" applyFont="1" applyFill="1" applyBorder="1" applyAlignment="1">
      <alignment horizontal="center" vertical="center"/>
    </xf>
    <xf numFmtId="0" fontId="29" fillId="0" borderId="13" xfId="0" applyFont="1" applyFill="1" applyBorder="1" applyAlignment="1">
      <alignment horizontal="center" vertical="center"/>
    </xf>
    <xf numFmtId="43" fontId="29" fillId="0" borderId="8" xfId="0" applyNumberFormat="1" applyFont="1" applyBorder="1" applyAlignment="1">
      <alignment vertical="center"/>
    </xf>
    <xf numFmtId="0" fontId="2" fillId="0" borderId="0" xfId="0" applyFont="1" applyBorder="1" applyAlignment="1">
      <alignment vertical="center"/>
    </xf>
    <xf numFmtId="0" fontId="30" fillId="0" borderId="7" xfId="0" applyFont="1" applyBorder="1" applyAlignment="1">
      <alignment vertical="center"/>
    </xf>
    <xf numFmtId="0" fontId="29" fillId="0" borderId="14" xfId="0" applyFont="1" applyFill="1" applyBorder="1" applyAlignment="1">
      <alignment horizontal="center" vertical="center"/>
    </xf>
    <xf numFmtId="0" fontId="29" fillId="0" borderId="16" xfId="0" applyFont="1" applyFill="1" applyBorder="1" applyAlignment="1">
      <alignment horizontal="center" vertical="center"/>
    </xf>
    <xf numFmtId="0" fontId="30" fillId="0" borderId="0" xfId="0" applyFont="1" applyFill="1" applyAlignment="1">
      <alignment vertical="center"/>
    </xf>
    <xf numFmtId="0" fontId="30" fillId="0" borderId="7" xfId="0" applyFont="1" applyBorder="1" applyAlignment="1">
      <alignment horizontal="right" vertical="center"/>
    </xf>
    <xf numFmtId="0" fontId="29" fillId="0" borderId="5" xfId="0" applyFont="1" applyFill="1" applyBorder="1" applyAlignment="1">
      <alignment horizontal="center" vertical="center"/>
    </xf>
    <xf numFmtId="208" fontId="2" fillId="0" borderId="8" xfId="0" applyNumberFormat="1" applyFont="1" applyBorder="1" applyAlignment="1">
      <alignment horizontal="center" vertical="center"/>
    </xf>
    <xf numFmtId="49" fontId="6" fillId="0" borderId="13" xfId="0" applyNumberFormat="1" applyFont="1" applyBorder="1" applyAlignment="1">
      <alignment horizontal="center" vertical="center" wrapText="1"/>
    </xf>
    <xf numFmtId="43" fontId="6" fillId="0" borderId="8" xfId="191" applyNumberFormat="1" applyFont="1" applyFill="1" applyBorder="1" applyAlignment="1">
      <alignment horizontal="right" vertical="center" wrapText="1"/>
    </xf>
    <xf numFmtId="208" fontId="6" fillId="0" borderId="8" xfId="0" applyNumberFormat="1" applyFont="1" applyBorder="1" applyAlignment="1">
      <alignment horizontal="center" vertical="center"/>
    </xf>
    <xf numFmtId="208" fontId="2" fillId="0" borderId="5" xfId="0" applyNumberFormat="1" applyFont="1" applyBorder="1" applyAlignment="1">
      <alignment horizontal="center" vertical="center"/>
    </xf>
    <xf numFmtId="208" fontId="6" fillId="0" borderId="13" xfId="0" applyNumberFormat="1" applyFont="1" applyBorder="1" applyAlignment="1">
      <alignment horizontal="center" vertical="center"/>
    </xf>
    <xf numFmtId="49" fontId="6" fillId="0" borderId="0" xfId="0" applyNumberFormat="1" applyFont="1" applyAlignment="1">
      <alignment horizontal="center" vertical="center"/>
    </xf>
    <xf numFmtId="0" fontId="2" fillId="0" borderId="11" xfId="0" applyFont="1" applyBorder="1" applyAlignment="1">
      <alignment horizontal="left" vertical="center"/>
    </xf>
    <xf numFmtId="0" fontId="6" fillId="0" borderId="0" xfId="191" applyFont="1" applyFill="1" applyAlignment="1">
      <alignment vertical="center"/>
    </xf>
    <xf numFmtId="43" fontId="6" fillId="0" borderId="8" xfId="191" applyNumberFormat="1" applyFont="1" applyFill="1" applyBorder="1" applyAlignment="1">
      <alignment horizontal="right" vertical="center"/>
    </xf>
    <xf numFmtId="49" fontId="31" fillId="0" borderId="0" xfId="0" applyNumberFormat="1" applyFont="1" applyAlignment="1">
      <alignment horizontal="center" vertical="center"/>
    </xf>
    <xf numFmtId="0" fontId="31" fillId="0" borderId="0" xfId="0" applyFont="1" applyAlignment="1">
      <alignment vertical="center"/>
    </xf>
    <xf numFmtId="43" fontId="6" fillId="0" borderId="8" xfId="191" applyNumberFormat="1" applyFont="1" applyFill="1" applyBorder="1" applyAlignment="1">
      <alignment horizontal="center" vertical="center" wrapText="1"/>
    </xf>
    <xf numFmtId="43" fontId="6" fillId="0" borderId="8" xfId="1" applyFont="1" applyFill="1" applyBorder="1" applyAlignment="1"/>
    <xf numFmtId="43" fontId="6" fillId="0" borderId="8" xfId="1" applyFont="1" applyFill="1" applyBorder="1" applyAlignment="1" applyProtection="1">
      <alignment horizontal="right" vertical="center" wrapText="1"/>
    </xf>
    <xf numFmtId="43" fontId="8" fillId="0" borderId="8" xfId="1" applyFont="1" applyFill="1" applyBorder="1" applyAlignment="1"/>
    <xf numFmtId="0" fontId="12" fillId="0" borderId="8" xfId="0" applyFont="1" applyFill="1" applyBorder="1" applyAlignment="1">
      <alignment horizontal="left" vertical="center"/>
    </xf>
    <xf numFmtId="0" fontId="12" fillId="0" borderId="8" xfId="0" applyFont="1" applyFill="1" applyBorder="1" applyAlignment="1">
      <alignment horizontal="center" vertical="center"/>
    </xf>
    <xf numFmtId="43" fontId="6" fillId="0" borderId="9" xfId="191" applyNumberFormat="1" applyFont="1" applyFill="1" applyBorder="1" applyAlignment="1">
      <alignment horizontal="right" vertical="center" wrapText="1"/>
    </xf>
    <xf numFmtId="14" fontId="6" fillId="0" borderId="0" xfId="0" applyNumberFormat="1" applyFont="1" applyBorder="1" applyAlignment="1">
      <alignment horizontal="center" vertical="center"/>
    </xf>
    <xf numFmtId="43" fontId="31" fillId="0" borderId="8" xfId="0" applyNumberFormat="1" applyFont="1" applyBorder="1" applyAlignment="1">
      <alignment horizontal="right" vertical="center"/>
    </xf>
    <xf numFmtId="43" fontId="6" fillId="0" borderId="8" xfId="0" applyNumberFormat="1" applyFont="1" applyBorder="1" applyAlignment="1">
      <alignment horizontal="center" vertical="center"/>
    </xf>
    <xf numFmtId="0" fontId="31" fillId="0" borderId="8" xfId="0" applyFont="1" applyBorder="1" applyAlignment="1">
      <alignment vertical="center"/>
    </xf>
    <xf numFmtId="0" fontId="32" fillId="0" borderId="8" xfId="0" applyFont="1" applyBorder="1" applyAlignment="1">
      <alignment horizontal="justify"/>
    </xf>
    <xf numFmtId="0" fontId="6" fillId="0" borderId="8" xfId="0" applyFont="1" applyBorder="1" applyAlignment="1">
      <alignment horizontal="center" vertical="center" wrapText="1"/>
    </xf>
    <xf numFmtId="0" fontId="2" fillId="0" borderId="11" xfId="0" applyNumberFormat="1" applyFont="1" applyBorder="1" applyAlignment="1" applyProtection="1">
      <alignment vertical="center"/>
    </xf>
    <xf numFmtId="207" fontId="2" fillId="0" borderId="0" xfId="0" applyNumberFormat="1" applyFont="1" applyBorder="1" applyAlignment="1" applyProtection="1">
      <alignment vertical="center"/>
    </xf>
    <xf numFmtId="208" fontId="2" fillId="0" borderId="13" xfId="0" applyNumberFormat="1" applyFont="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206" fontId="8" fillId="0" borderId="0" xfId="0" applyNumberFormat="1" applyFont="1" applyAlignment="1">
      <alignment horizontal="center" vertical="center"/>
    </xf>
    <xf numFmtId="0" fontId="8" fillId="0" borderId="0" xfId="0" applyNumberFormat="1" applyFont="1" applyAlignment="1">
      <alignment horizontal="center" vertical="center"/>
    </xf>
    <xf numFmtId="206" fontId="8" fillId="0" borderId="7" xfId="0" applyNumberFormat="1" applyFont="1" applyBorder="1" applyAlignment="1">
      <alignment horizontal="left" vertical="center"/>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49" fontId="8" fillId="0" borderId="8" xfId="0" applyNumberFormat="1" applyFont="1" applyBorder="1" applyAlignment="1">
      <alignment horizontal="center" vertical="center"/>
    </xf>
    <xf numFmtId="49" fontId="8" fillId="0" borderId="8" xfId="0" applyNumberFormat="1" applyFont="1" applyBorder="1" applyAlignment="1">
      <alignment horizontal="left" vertical="center"/>
    </xf>
    <xf numFmtId="49" fontId="8" fillId="0" borderId="13" xfId="0" applyNumberFormat="1" applyFont="1" applyBorder="1" applyAlignment="1">
      <alignment horizontal="center" vertical="center" wrapText="1"/>
    </xf>
    <xf numFmtId="43" fontId="8" fillId="0" borderId="8" xfId="191" applyNumberFormat="1" applyFont="1" applyFill="1" applyBorder="1" applyAlignment="1">
      <alignment horizontal="right" vertical="center" wrapText="1"/>
    </xf>
    <xf numFmtId="43" fontId="8" fillId="0" borderId="8" xfId="0" applyNumberFormat="1" applyFont="1" applyBorder="1" applyAlignment="1">
      <alignment horizontal="right"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8" xfId="0" applyNumberFormat="1" applyFont="1" applyBorder="1" applyAlignment="1">
      <alignment horizontal="right" vertical="center"/>
    </xf>
    <xf numFmtId="0" fontId="8" fillId="0" borderId="11" xfId="0" applyNumberFormat="1" applyFont="1" applyBorder="1" applyAlignment="1" applyProtection="1">
      <alignment vertical="center"/>
    </xf>
    <xf numFmtId="206" fontId="8" fillId="0" borderId="0" xfId="0" applyNumberFormat="1" applyFont="1" applyAlignment="1">
      <alignment vertical="center"/>
    </xf>
    <xf numFmtId="0" fontId="8" fillId="0" borderId="11" xfId="0" applyFont="1" applyBorder="1" applyAlignment="1">
      <alignment vertical="center"/>
    </xf>
    <xf numFmtId="206" fontId="8" fillId="0" borderId="0" xfId="0" applyNumberFormat="1" applyFont="1" applyAlignment="1" applyProtection="1">
      <alignment vertical="center"/>
    </xf>
    <xf numFmtId="207" fontId="8" fillId="0" borderId="0" xfId="0" applyNumberFormat="1" applyFont="1" applyBorder="1" applyAlignment="1" applyProtection="1">
      <alignment vertical="center"/>
    </xf>
    <xf numFmtId="0" fontId="8" fillId="0" borderId="0" xfId="0" applyNumberFormat="1" applyFont="1" applyAlignment="1">
      <alignment horizontal="right" vertical="center"/>
    </xf>
    <xf numFmtId="0" fontId="8" fillId="0" borderId="0" xfId="0" applyFont="1" applyAlignment="1">
      <alignment horizontal="right" vertical="center"/>
    </xf>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8" fillId="0" borderId="11" xfId="0" applyFont="1" applyFill="1" applyBorder="1" applyAlignment="1">
      <alignment vertical="center"/>
    </xf>
    <xf numFmtId="0" fontId="33" fillId="0" borderId="0" xfId="0" applyFont="1" applyAlignment="1">
      <alignment vertical="center"/>
    </xf>
    <xf numFmtId="0" fontId="8" fillId="0" borderId="0" xfId="0" applyFont="1" applyFill="1" applyAlignment="1">
      <alignment vertical="center"/>
    </xf>
    <xf numFmtId="0" fontId="33" fillId="0" borderId="0" xfId="0" applyFont="1" applyAlignment="1">
      <alignment horizontal="center" vertical="center" wrapText="1"/>
    </xf>
    <xf numFmtId="206" fontId="8" fillId="0" borderId="0" xfId="0" applyNumberFormat="1" applyFont="1" applyAlignment="1">
      <alignment horizontal="right" vertical="center"/>
    </xf>
    <xf numFmtId="49" fontId="8" fillId="0" borderId="0" xfId="0" applyNumberFormat="1" applyFont="1" applyBorder="1" applyAlignment="1">
      <alignment horizontal="right" vertical="center"/>
    </xf>
    <xf numFmtId="49" fontId="8" fillId="0" borderId="10" xfId="0" applyNumberFormat="1" applyFont="1" applyBorder="1" applyAlignment="1">
      <alignment horizontal="center" vertical="center"/>
    </xf>
    <xf numFmtId="0" fontId="34" fillId="0" borderId="9" xfId="6" applyFont="1" applyFill="1" applyBorder="1" applyAlignment="1" applyProtection="1">
      <alignment vertical="center"/>
    </xf>
    <xf numFmtId="43" fontId="8" fillId="0" borderId="9" xfId="0" applyNumberFormat="1" applyFont="1" applyBorder="1" applyAlignment="1">
      <alignment horizontal="right" vertical="center"/>
    </xf>
    <xf numFmtId="43" fontId="8" fillId="0" borderId="13" xfId="0" applyNumberFormat="1" applyFont="1" applyBorder="1" applyAlignment="1">
      <alignment horizontal="right" vertical="center"/>
    </xf>
    <xf numFmtId="49" fontId="34" fillId="0" borderId="9" xfId="6" applyNumberFormat="1" applyFont="1" applyFill="1" applyBorder="1" applyAlignment="1" applyProtection="1">
      <alignment horizontal="left" vertical="center"/>
    </xf>
    <xf numFmtId="43" fontId="8" fillId="0" borderId="9" xfId="0" applyNumberFormat="1" applyFont="1" applyFill="1" applyBorder="1" applyAlignment="1">
      <alignment horizontal="right" vertical="center"/>
    </xf>
    <xf numFmtId="43" fontId="8" fillId="0" borderId="8" xfId="0" applyNumberFormat="1" applyFont="1" applyFill="1" applyBorder="1" applyAlignment="1">
      <alignment horizontal="right" vertical="center"/>
    </xf>
    <xf numFmtId="0" fontId="34" fillId="0" borderId="9" xfId="6" applyFont="1" applyBorder="1" applyAlignment="1" applyProtection="1">
      <alignment vertical="center"/>
    </xf>
    <xf numFmtId="0" fontId="8" fillId="0" borderId="9" xfId="0" applyFont="1" applyBorder="1" applyAlignment="1">
      <alignment vertical="center"/>
    </xf>
    <xf numFmtId="49" fontId="8" fillId="0" borderId="0" xfId="0" applyNumberFormat="1" applyFont="1" applyAlignment="1">
      <alignment vertical="center"/>
    </xf>
    <xf numFmtId="43" fontId="8" fillId="0" borderId="0" xfId="1" applyFont="1" applyAlignment="1">
      <alignment vertical="center"/>
    </xf>
    <xf numFmtId="0" fontId="8" fillId="0" borderId="0" xfId="0" applyFont="1" applyFill="1" applyAlignment="1">
      <alignment horizontal="center" vertical="center"/>
    </xf>
    <xf numFmtId="206" fontId="8" fillId="0" borderId="0" xfId="0" applyNumberFormat="1" applyFont="1" applyFill="1" applyAlignment="1">
      <alignment horizontal="center" vertical="center"/>
    </xf>
    <xf numFmtId="206" fontId="8" fillId="0" borderId="7" xfId="0" applyNumberFormat="1" applyFont="1" applyFill="1" applyBorder="1" applyAlignment="1">
      <alignment horizontal="left" vertical="center"/>
    </xf>
    <xf numFmtId="206" fontId="8" fillId="0" borderId="7" xfId="0" applyNumberFormat="1" applyFont="1" applyFill="1" applyBorder="1" applyAlignment="1">
      <alignment horizontal="center" vertical="center"/>
    </xf>
    <xf numFmtId="0" fontId="8" fillId="0" borderId="5"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209" fontId="8" fillId="0" borderId="8" xfId="0" applyNumberFormat="1" applyFont="1" applyFill="1" applyBorder="1" applyAlignment="1">
      <alignment horizontal="center" vertical="center"/>
    </xf>
    <xf numFmtId="43" fontId="8" fillId="0" borderId="8" xfId="1" applyFont="1" applyFill="1" applyBorder="1" applyAlignment="1">
      <alignment horizontal="right" vertical="center"/>
    </xf>
    <xf numFmtId="43" fontId="8" fillId="0" borderId="8" xfId="1" applyFont="1" applyFill="1" applyBorder="1" applyAlignment="1">
      <alignment horizontal="center" vertical="center"/>
    </xf>
    <xf numFmtId="0" fontId="8" fillId="0" borderId="8" xfId="0" applyFont="1" applyFill="1" applyBorder="1" applyAlignment="1">
      <alignment horizontal="center"/>
    </xf>
    <xf numFmtId="0" fontId="8" fillId="0" borderId="8" xfId="0" applyFont="1" applyFill="1" applyBorder="1" applyAlignment="1">
      <alignment horizontal="center" vertical="center" wrapText="1"/>
    </xf>
    <xf numFmtId="0" fontId="8" fillId="0" borderId="8" xfId="0" applyFont="1" applyFill="1" applyBorder="1" applyAlignment="1">
      <alignment wrapText="1"/>
    </xf>
    <xf numFmtId="0" fontId="8" fillId="0" borderId="8" xfId="0" applyFont="1" applyFill="1" applyBorder="1" applyAlignment="1">
      <alignment horizontal="center" wrapText="1"/>
    </xf>
    <xf numFmtId="0" fontId="8" fillId="0" borderId="10" xfId="0" applyFont="1" applyFill="1" applyBorder="1" applyAlignment="1">
      <alignment horizontal="center" vertical="center"/>
    </xf>
    <xf numFmtId="0" fontId="8" fillId="0" borderId="9" xfId="0" applyFont="1" applyFill="1" applyBorder="1" applyAlignment="1">
      <alignment horizontal="center" vertical="center"/>
    </xf>
    <xf numFmtId="0" fontId="2" fillId="0" borderId="11" xfId="0" applyNumberFormat="1" applyFont="1" applyFill="1" applyBorder="1" applyAlignment="1" applyProtection="1">
      <alignment horizontal="center" vertical="center"/>
    </xf>
    <xf numFmtId="207" fontId="2" fillId="0" borderId="0" xfId="0" applyNumberFormat="1" applyFont="1" applyFill="1" applyBorder="1" applyAlignment="1" applyProtection="1">
      <alignment horizontal="center" vertical="center"/>
    </xf>
    <xf numFmtId="0" fontId="8" fillId="0" borderId="0" xfId="0" applyNumberFormat="1" applyFont="1" applyFill="1" applyAlignment="1">
      <alignment horizontal="center" vertical="center"/>
    </xf>
    <xf numFmtId="208" fontId="8" fillId="0" borderId="0" xfId="0" applyNumberFormat="1" applyFont="1" applyFill="1" applyBorder="1" applyAlignment="1">
      <alignment horizontal="center" vertical="center" wrapText="1"/>
    </xf>
    <xf numFmtId="43" fontId="8" fillId="0" borderId="8" xfId="0" applyNumberFormat="1" applyFont="1" applyFill="1" applyBorder="1" applyAlignment="1">
      <alignment horizontal="center" vertical="center"/>
    </xf>
    <xf numFmtId="0" fontId="8" fillId="0" borderId="0" xfId="0" applyNumberFormat="1" applyFont="1" applyFill="1" applyAlignment="1">
      <alignment horizontal="right" vertical="center"/>
    </xf>
    <xf numFmtId="0" fontId="8" fillId="0" borderId="0" xfId="0" applyFont="1" applyFill="1" applyAlignment="1">
      <alignment horizontal="right" vertical="center"/>
    </xf>
    <xf numFmtId="49" fontId="8" fillId="0" borderId="9" xfId="0" applyNumberFormat="1" applyFont="1" applyBorder="1" applyAlignment="1">
      <alignment horizontal="center" vertical="center"/>
    </xf>
    <xf numFmtId="0" fontId="33" fillId="0" borderId="0" xfId="0" applyFont="1" applyFill="1" applyAlignment="1">
      <alignment vertical="center"/>
    </xf>
    <xf numFmtId="0" fontId="33" fillId="0" borderId="0" xfId="0" applyFont="1" applyFill="1" applyAlignment="1">
      <alignment horizontal="center" vertical="center" wrapText="1"/>
    </xf>
    <xf numFmtId="0" fontId="2" fillId="0" borderId="12" xfId="0" applyFont="1" applyFill="1" applyBorder="1" applyAlignment="1">
      <alignment horizontal="center" vertical="center"/>
    </xf>
    <xf numFmtId="43" fontId="8" fillId="0" borderId="8" xfId="1" applyFont="1" applyFill="1" applyBorder="1" applyAlignment="1">
      <alignment vertical="center"/>
    </xf>
    <xf numFmtId="0" fontId="8" fillId="0" borderId="11" xfId="0" applyNumberFormat="1" applyFont="1" applyFill="1" applyBorder="1" applyAlignment="1" applyProtection="1">
      <alignment vertical="center"/>
    </xf>
    <xf numFmtId="0" fontId="8" fillId="0" borderId="0" xfId="0" applyFont="1" applyFill="1" applyBorder="1" applyAlignment="1">
      <alignment vertical="center"/>
    </xf>
    <xf numFmtId="206" fontId="8" fillId="0" borderId="0" xfId="0" applyNumberFormat="1" applyFont="1" applyFill="1" applyAlignment="1" applyProtection="1">
      <alignment vertical="center"/>
    </xf>
    <xf numFmtId="207" fontId="8" fillId="0" borderId="0" xfId="0" applyNumberFormat="1" applyFont="1" applyFill="1" applyBorder="1" applyAlignment="1" applyProtection="1">
      <alignment vertical="center"/>
    </xf>
    <xf numFmtId="43" fontId="8" fillId="0" borderId="0" xfId="1" applyFont="1" applyFill="1" applyBorder="1" applyAlignment="1">
      <alignment vertical="center"/>
    </xf>
    <xf numFmtId="0" fontId="8" fillId="0" borderId="0" xfId="0" applyFont="1" applyAlignment="1" applyProtection="1">
      <alignment vertical="center"/>
      <protection locked="0"/>
    </xf>
    <xf numFmtId="43" fontId="8" fillId="0" borderId="5" xfId="0" applyNumberFormat="1" applyFont="1" applyFill="1" applyBorder="1" applyAlignment="1">
      <alignment horizontal="center" vertical="center"/>
    </xf>
    <xf numFmtId="43" fontId="8" fillId="0" borderId="13" xfId="0" applyNumberFormat="1" applyFont="1" applyFill="1" applyBorder="1" applyAlignment="1">
      <alignment horizontal="center" vertical="center"/>
    </xf>
    <xf numFmtId="213" fontId="8" fillId="0" borderId="13" xfId="0" applyNumberFormat="1" applyFont="1" applyFill="1" applyBorder="1" applyAlignment="1">
      <alignment horizontal="center" vertical="center"/>
    </xf>
    <xf numFmtId="43" fontId="8" fillId="0" borderId="8" xfId="0" applyNumberFormat="1" applyFont="1" applyFill="1" applyBorder="1" applyAlignment="1">
      <alignment vertical="center"/>
    </xf>
    <xf numFmtId="43" fontId="8" fillId="0" borderId="13" xfId="1" applyFont="1" applyFill="1" applyBorder="1" applyAlignment="1">
      <alignment horizontal="center" vertical="center"/>
    </xf>
    <xf numFmtId="0" fontId="8" fillId="0" borderId="9" xfId="0" applyFont="1" applyFill="1" applyBorder="1" applyAlignment="1">
      <alignment horizontal="left" vertical="center"/>
    </xf>
    <xf numFmtId="0" fontId="8" fillId="0" borderId="10"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8" xfId="0" applyFont="1" applyBorder="1" applyAlignment="1" applyProtection="1">
      <alignment horizontal="left" vertical="center"/>
      <protection locked="0"/>
    </xf>
    <xf numFmtId="14" fontId="8" fillId="0" borderId="8" xfId="0" applyNumberFormat="1"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43" fontId="8" fillId="0" borderId="8" xfId="0" applyNumberFormat="1" applyFont="1" applyBorder="1" applyAlignment="1" applyProtection="1">
      <alignment horizontal="right" vertical="center"/>
    </xf>
    <xf numFmtId="43" fontId="8" fillId="0" borderId="8" xfId="0" applyNumberFormat="1" applyFont="1" applyBorder="1" applyAlignment="1" applyProtection="1">
      <alignment horizontal="right" vertical="center"/>
      <protection locked="0"/>
    </xf>
    <xf numFmtId="43" fontId="8" fillId="0" borderId="9" xfId="0" applyNumberFormat="1" applyFont="1" applyFill="1" applyBorder="1" applyAlignment="1" applyProtection="1">
      <alignment horizontal="right" vertical="center"/>
      <protection locked="0"/>
    </xf>
    <xf numFmtId="14" fontId="8" fillId="0" borderId="8" xfId="0" applyNumberFormat="1" applyFont="1" applyFill="1" applyBorder="1" applyAlignment="1">
      <alignment horizontal="center" vertical="center"/>
    </xf>
    <xf numFmtId="0" fontId="8" fillId="0" borderId="0" xfId="0" applyNumberFormat="1" applyFont="1" applyFill="1" applyBorder="1" applyAlignment="1" applyProtection="1">
      <alignment vertical="center"/>
    </xf>
    <xf numFmtId="43" fontId="8" fillId="0" borderId="0" xfId="1" applyFont="1" applyFill="1" applyAlignment="1">
      <alignment vertical="center"/>
    </xf>
    <xf numFmtId="209" fontId="8" fillId="0" borderId="8" xfId="0" applyNumberFormat="1" applyFont="1" applyFill="1" applyBorder="1" applyAlignment="1">
      <alignment horizontal="center" vertical="center" shrinkToFit="1"/>
    </xf>
    <xf numFmtId="0" fontId="8" fillId="0" borderId="17" xfId="0" applyFont="1" applyFill="1" applyBorder="1" applyAlignment="1">
      <alignment horizontal="center" vertical="center"/>
    </xf>
    <xf numFmtId="208" fontId="8" fillId="0" borderId="0" xfId="0" applyNumberFormat="1" applyFont="1" applyFill="1" applyAlignment="1">
      <alignment vertical="center"/>
    </xf>
    <xf numFmtId="208" fontId="8" fillId="0" borderId="8" xfId="0" applyNumberFormat="1" applyFont="1" applyFill="1" applyBorder="1" applyAlignment="1">
      <alignment horizontal="center" vertical="center"/>
    </xf>
    <xf numFmtId="207" fontId="8" fillId="0" borderId="8" xfId="0" applyNumberFormat="1" applyFont="1" applyFill="1" applyBorder="1" applyAlignment="1">
      <alignment horizontal="center" vertical="center"/>
    </xf>
    <xf numFmtId="0" fontId="8" fillId="0" borderId="11" xfId="0" applyNumberFormat="1" applyFont="1" applyFill="1" applyBorder="1" applyAlignment="1" applyProtection="1">
      <alignment horizontal="center" vertical="center"/>
    </xf>
    <xf numFmtId="207" fontId="8" fillId="0" borderId="0" xfId="0" applyNumberFormat="1" applyFont="1" applyFill="1" applyBorder="1" applyAlignment="1" applyProtection="1">
      <alignment horizontal="center" vertical="center"/>
    </xf>
    <xf numFmtId="206" fontId="8" fillId="0" borderId="0" xfId="0" applyNumberFormat="1" applyFont="1" applyBorder="1" applyAlignment="1">
      <alignment horizontal="left" vertical="center"/>
    </xf>
    <xf numFmtId="14" fontId="8" fillId="0" borderId="8" xfId="0" applyNumberFormat="1" applyFont="1" applyBorder="1" applyAlignment="1">
      <alignment horizontal="center" vertical="center"/>
    </xf>
    <xf numFmtId="0" fontId="8" fillId="0" borderId="8" xfId="0" applyFont="1" applyBorder="1" applyAlignment="1">
      <alignment horizontal="right" vertical="center"/>
    </xf>
    <xf numFmtId="0" fontId="8" fillId="0" borderId="0" xfId="0" applyNumberFormat="1" applyFont="1" applyBorder="1" applyAlignment="1" applyProtection="1">
      <alignment vertical="center"/>
    </xf>
    <xf numFmtId="0" fontId="8" fillId="0" borderId="7" xfId="0" applyFont="1" applyBorder="1" applyAlignment="1">
      <alignment horizontal="right" vertical="center"/>
    </xf>
    <xf numFmtId="0" fontId="8" fillId="0" borderId="8" xfId="0" applyNumberFormat="1" applyFont="1" applyBorder="1" applyAlignment="1">
      <alignment horizontal="center" vertical="center"/>
    </xf>
    <xf numFmtId="0" fontId="2" fillId="0" borderId="8" xfId="0" applyFont="1" applyFill="1" applyBorder="1" applyAlignment="1">
      <alignment horizontal="left"/>
    </xf>
    <xf numFmtId="0" fontId="8" fillId="0" borderId="8" xfId="0" applyFont="1" applyFill="1" applyBorder="1" applyAlignment="1">
      <alignment horizontal="left"/>
    </xf>
    <xf numFmtId="49" fontId="8" fillId="0" borderId="8" xfId="0" applyNumberFormat="1" applyFont="1" applyFill="1" applyBorder="1" applyAlignment="1">
      <alignment horizontal="center" vertical="center"/>
    </xf>
    <xf numFmtId="0" fontId="8" fillId="0" borderId="8" xfId="0" applyNumberFormat="1" applyFont="1" applyFill="1" applyBorder="1" applyAlignment="1">
      <alignment horizontal="center" vertical="center"/>
    </xf>
    <xf numFmtId="43" fontId="8" fillId="0" borderId="8" xfId="0" applyNumberFormat="1" applyFont="1" applyFill="1" applyBorder="1" applyAlignment="1" applyProtection="1">
      <alignment horizontal="right" vertical="center"/>
    </xf>
    <xf numFmtId="0" fontId="5" fillId="0" borderId="0" xfId="0" applyFont="1" applyAlignment="1" applyProtection="1">
      <alignment vertical="center"/>
    </xf>
    <xf numFmtId="0" fontId="8" fillId="0" borderId="0" xfId="0" applyFont="1" applyAlignment="1" applyProtection="1">
      <alignment vertical="center"/>
    </xf>
    <xf numFmtId="0" fontId="8" fillId="0" borderId="0" xfId="0" applyFont="1" applyAlignment="1" applyProtection="1">
      <alignment horizontal="center" vertical="center"/>
    </xf>
    <xf numFmtId="0" fontId="6" fillId="0" borderId="0" xfId="0" applyFont="1" applyAlignment="1" applyProtection="1">
      <alignment vertical="center"/>
    </xf>
    <xf numFmtId="0" fontId="7" fillId="0" borderId="0" xfId="0" applyFont="1" applyAlignment="1" applyProtection="1">
      <alignment horizontal="center" vertical="center" wrapText="1"/>
    </xf>
    <xf numFmtId="206" fontId="8" fillId="0" borderId="0" xfId="0" applyNumberFormat="1" applyFont="1" applyAlignment="1" applyProtection="1">
      <alignment horizontal="center" vertical="center"/>
    </xf>
    <xf numFmtId="0" fontId="8" fillId="0" borderId="0" xfId="0" applyNumberFormat="1" applyFont="1" applyAlignment="1" applyProtection="1">
      <alignment horizontal="center" vertical="center"/>
    </xf>
    <xf numFmtId="0" fontId="8" fillId="0" borderId="7" xfId="0" applyFont="1" applyBorder="1" applyAlignment="1" applyProtection="1">
      <alignment horizontal="right" vertical="center"/>
    </xf>
    <xf numFmtId="0" fontId="8" fillId="0" borderId="8" xfId="0" applyFont="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8" xfId="0" applyFont="1" applyBorder="1" applyAlignment="1" applyProtection="1">
      <alignment horizontal="left" vertical="center"/>
    </xf>
    <xf numFmtId="0" fontId="8" fillId="0" borderId="8" xfId="0" applyFont="1" applyBorder="1" applyAlignment="1" applyProtection="1">
      <alignment vertical="center"/>
    </xf>
    <xf numFmtId="0" fontId="8" fillId="0" borderId="10"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0" xfId="0" applyNumberFormat="1" applyFont="1" applyAlignment="1" applyProtection="1">
      <alignment horizontal="right" vertical="center"/>
    </xf>
    <xf numFmtId="214" fontId="8" fillId="0" borderId="0" xfId="0" applyNumberFormat="1" applyFont="1" applyAlignment="1">
      <alignment horizontal="center" vertical="center"/>
    </xf>
    <xf numFmtId="49" fontId="8" fillId="0" borderId="7" xfId="0" applyNumberFormat="1" applyFont="1" applyBorder="1" applyAlignment="1">
      <alignment horizontal="right" vertical="center"/>
    </xf>
    <xf numFmtId="0" fontId="8" fillId="0" borderId="9" xfId="0" applyFont="1" applyFill="1" applyBorder="1" applyAlignment="1">
      <alignment vertical="center"/>
    </xf>
    <xf numFmtId="0" fontId="35" fillId="0" borderId="11" xfId="0" applyFont="1" applyBorder="1" applyAlignment="1">
      <alignment vertical="center"/>
    </xf>
    <xf numFmtId="0" fontId="9" fillId="0" borderId="0" xfId="6" applyFont="1" applyFill="1" applyAlignment="1" applyProtection="1">
      <alignment horizontal="left" vertical="center" wrapText="1"/>
    </xf>
    <xf numFmtId="0" fontId="6" fillId="0" borderId="0" xfId="0" applyFont="1" applyFill="1" applyAlignment="1">
      <alignment horizontal="center" vertical="center" wrapText="1"/>
    </xf>
    <xf numFmtId="206" fontId="2" fillId="0" borderId="0" xfId="0" applyNumberFormat="1" applyFont="1" applyFill="1" applyAlignment="1">
      <alignment horizontal="right" vertical="center"/>
    </xf>
    <xf numFmtId="206" fontId="2" fillId="0" borderId="0" xfId="0" applyNumberFormat="1" applyFont="1" applyFill="1" applyAlignment="1">
      <alignment horizontal="left" vertical="center"/>
    </xf>
    <xf numFmtId="206" fontId="8" fillId="0" borderId="0" xfId="0" applyNumberFormat="1" applyFont="1" applyFill="1" applyAlignment="1">
      <alignment horizontal="left" vertical="center"/>
    </xf>
    <xf numFmtId="0" fontId="13" fillId="0" borderId="0" xfId="0" applyFont="1" applyFill="1" applyBorder="1" applyAlignment="1">
      <alignment horizontal="right"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49" fontId="8" fillId="0" borderId="10" xfId="0" applyNumberFormat="1" applyFont="1" applyFill="1" applyBorder="1" applyAlignment="1">
      <alignment horizontal="center" vertical="center"/>
    </xf>
    <xf numFmtId="0" fontId="14"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4" fillId="0" borderId="9" xfId="0" applyFont="1" applyFill="1" applyBorder="1" applyAlignment="1">
      <alignment horizontal="center" vertical="center"/>
    </xf>
    <xf numFmtId="0" fontId="24" fillId="0" borderId="11" xfId="0" applyFont="1" applyFill="1" applyBorder="1" applyAlignment="1">
      <alignment vertical="center"/>
    </xf>
    <xf numFmtId="0" fontId="6" fillId="0" borderId="0" xfId="0" applyNumberFormat="1" applyFont="1" applyFill="1" applyAlignment="1">
      <alignment vertical="center"/>
    </xf>
    <xf numFmtId="0" fontId="36" fillId="0" borderId="0" xfId="0" applyFont="1" applyFill="1" applyAlignment="1">
      <alignment vertical="center"/>
    </xf>
    <xf numFmtId="0" fontId="8" fillId="0" borderId="0" xfId="0" applyFont="1" applyFill="1" applyAlignment="1"/>
    <xf numFmtId="0" fontId="37" fillId="0" borderId="0" xfId="0" applyFont="1"/>
    <xf numFmtId="206" fontId="35" fillId="0" borderId="0" xfId="0" applyNumberFormat="1" applyFont="1" applyFill="1" applyAlignment="1">
      <alignment horizontal="center" vertical="center"/>
    </xf>
    <xf numFmtId="206" fontId="8" fillId="0" borderId="0" xfId="0" applyNumberFormat="1" applyFont="1" applyFill="1" applyAlignment="1">
      <alignment horizontal="right" vertical="center"/>
    </xf>
    <xf numFmtId="206" fontId="8" fillId="0" borderId="0" xfId="0" applyNumberFormat="1" applyFont="1" applyFill="1" applyAlignment="1">
      <alignment vertical="center"/>
    </xf>
    <xf numFmtId="0" fontId="36" fillId="0" borderId="8" xfId="0" applyFont="1" applyBorder="1" applyAlignment="1">
      <alignment horizontal="center" vertical="center"/>
    </xf>
    <xf numFmtId="0" fontId="38" fillId="0" borderId="8" xfId="0" applyFont="1" applyBorder="1" applyAlignment="1">
      <alignment horizontal="center" vertical="center"/>
    </xf>
    <xf numFmtId="0" fontId="39" fillId="0" borderId="9" xfId="6" applyFont="1" applyFill="1" applyBorder="1" applyAlignment="1" applyProtection="1">
      <alignment horizontal="left" vertical="center"/>
    </xf>
    <xf numFmtId="43" fontId="36" fillId="0" borderId="9" xfId="0" applyNumberFormat="1" applyFont="1" applyFill="1" applyBorder="1" applyAlignment="1">
      <alignment horizontal="right" vertical="center"/>
    </xf>
    <xf numFmtId="43" fontId="36" fillId="0" borderId="8" xfId="0" applyNumberFormat="1" applyFont="1" applyFill="1" applyBorder="1" applyAlignment="1">
      <alignment horizontal="right" vertical="center"/>
    </xf>
    <xf numFmtId="43" fontId="36" fillId="0" borderId="8" xfId="0" applyNumberFormat="1" applyFont="1" applyBorder="1" applyAlignment="1">
      <alignment vertical="center"/>
    </xf>
    <xf numFmtId="215" fontId="38" fillId="0" borderId="8" xfId="0" applyNumberFormat="1" applyFont="1" applyBorder="1" applyAlignment="1">
      <alignment horizontal="center" vertical="center"/>
    </xf>
    <xf numFmtId="0" fontId="34" fillId="0" borderId="9" xfId="6" applyFont="1" applyFill="1" applyBorder="1" applyAlignment="1" applyProtection="1">
      <alignment horizontal="left" vertical="center" indent="1"/>
    </xf>
    <xf numFmtId="0" fontId="36" fillId="0" borderId="8" xfId="0" applyFont="1" applyBorder="1" applyAlignment="1">
      <alignment vertical="center"/>
    </xf>
    <xf numFmtId="0" fontId="40" fillId="0" borderId="9" xfId="6" applyFont="1" applyFill="1" applyBorder="1" applyAlignment="1" applyProtection="1">
      <alignment horizontal="left" vertical="center" indent="1"/>
    </xf>
    <xf numFmtId="0" fontId="39" fillId="0" borderId="9" xfId="0" applyFont="1" applyFill="1" applyBorder="1" applyAlignment="1">
      <alignment horizontal="left" vertical="center"/>
    </xf>
    <xf numFmtId="0" fontId="35" fillId="0" borderId="11" xfId="0" applyFont="1" applyFill="1" applyBorder="1" applyAlignment="1">
      <alignment vertical="center"/>
    </xf>
    <xf numFmtId="0" fontId="8" fillId="0" borderId="0" xfId="0" applyFont="1" applyBorder="1" applyAlignment="1">
      <alignment vertical="center"/>
    </xf>
    <xf numFmtId="215" fontId="38" fillId="0" borderId="0" xfId="0" applyNumberFormat="1" applyFont="1" applyBorder="1" applyAlignment="1">
      <alignment horizontal="center" vertical="center"/>
    </xf>
    <xf numFmtId="0" fontId="36" fillId="0" borderId="0" xfId="0" applyFont="1" applyBorder="1" applyAlignment="1">
      <alignment vertical="center"/>
    </xf>
    <xf numFmtId="0" fontId="8" fillId="0" borderId="0" xfId="0" applyFont="1" applyFill="1"/>
    <xf numFmtId="0" fontId="41" fillId="0" borderId="0" xfId="0" applyFont="1" applyFill="1" applyAlignment="1">
      <alignment vertical="center"/>
    </xf>
    <xf numFmtId="0" fontId="42" fillId="0" borderId="0" xfId="0" applyFont="1" applyFill="1" applyAlignment="1">
      <alignment vertical="center"/>
    </xf>
    <xf numFmtId="0" fontId="28" fillId="0" borderId="0" xfId="0" applyFont="1" applyFill="1" applyAlignment="1">
      <alignment horizontal="center" vertical="center" wrapText="1"/>
    </xf>
    <xf numFmtId="0" fontId="43" fillId="0" borderId="0" xfId="0" applyFont="1" applyFill="1" applyAlignment="1">
      <alignment horizontal="center" vertical="center" wrapText="1"/>
    </xf>
    <xf numFmtId="0" fontId="8" fillId="0" borderId="8" xfId="0" applyFont="1" applyFill="1" applyBorder="1" applyAlignment="1" applyProtection="1">
      <alignment vertical="center"/>
    </xf>
    <xf numFmtId="0" fontId="8" fillId="0" borderId="8" xfId="6" applyFont="1" applyFill="1" applyBorder="1" applyAlignment="1" applyProtection="1">
      <alignment vertical="center"/>
    </xf>
    <xf numFmtId="0" fontId="14" fillId="0" borderId="8" xfId="6" applyFont="1" applyFill="1" applyBorder="1" applyAlignment="1" applyProtection="1">
      <alignment horizontal="left" vertical="center" indent="1"/>
    </xf>
    <xf numFmtId="0" fontId="14" fillId="0" borderId="8" xfId="6" applyFont="1" applyFill="1" applyBorder="1" applyAlignment="1" applyProtection="1">
      <alignment vertical="center"/>
    </xf>
    <xf numFmtId="212" fontId="6" fillId="0" borderId="8" xfId="0" applyNumberFormat="1" applyFont="1" applyFill="1" applyBorder="1" applyAlignment="1">
      <alignment horizontal="center" vertical="center"/>
    </xf>
    <xf numFmtId="208" fontId="6" fillId="0" borderId="8" xfId="0" applyNumberFormat="1" applyFont="1" applyFill="1" applyBorder="1" applyAlignment="1">
      <alignment horizontal="left" vertical="center" shrinkToFit="1"/>
    </xf>
    <xf numFmtId="208" fontId="6" fillId="0" borderId="8" xfId="0" applyNumberFormat="1" applyFont="1" applyFill="1" applyBorder="1" applyAlignment="1">
      <alignment horizontal="center" vertical="center"/>
    </xf>
    <xf numFmtId="208" fontId="6" fillId="0" borderId="8" xfId="0" applyNumberFormat="1" applyFont="1" applyFill="1" applyBorder="1" applyAlignment="1">
      <alignment horizontal="center" vertical="center" shrinkToFit="1"/>
    </xf>
    <xf numFmtId="0" fontId="8" fillId="0" borderId="8" xfId="0" applyFont="1" applyFill="1" applyBorder="1" applyAlignment="1" applyProtection="1">
      <alignment horizontal="left" vertical="center"/>
    </xf>
    <xf numFmtId="0" fontId="36" fillId="0" borderId="8" xfId="0" applyFont="1" applyFill="1" applyBorder="1" applyAlignment="1" applyProtection="1">
      <alignment horizontal="center" vertical="center"/>
    </xf>
    <xf numFmtId="208" fontId="6" fillId="0" borderId="0" xfId="0" applyNumberFormat="1" applyFont="1" applyFill="1" applyAlignment="1">
      <alignment vertical="center"/>
    </xf>
    <xf numFmtId="0" fontId="6" fillId="0" borderId="0" xfId="0" applyFont="1" applyFill="1" applyAlignment="1">
      <alignment horizontal="left" vertical="center"/>
    </xf>
    <xf numFmtId="216" fontId="8" fillId="0" borderId="0" xfId="0" applyNumberFormat="1" applyFont="1" applyFill="1" applyAlignment="1">
      <alignment vertical="center"/>
    </xf>
    <xf numFmtId="43" fontId="8" fillId="0" borderId="0" xfId="0" applyNumberFormat="1" applyFont="1" applyFill="1" applyAlignment="1">
      <alignment vertical="center"/>
    </xf>
    <xf numFmtId="0" fontId="37" fillId="0" borderId="0" xfId="0" applyFont="1" applyFill="1" applyAlignment="1">
      <alignment vertical="center"/>
    </xf>
    <xf numFmtId="0" fontId="44" fillId="0" borderId="0" xfId="0" applyFont="1" applyFill="1" applyAlignment="1">
      <alignment horizontal="centerContinuous" vertical="center"/>
    </xf>
    <xf numFmtId="0" fontId="45" fillId="0" borderId="0" xfId="0" applyFont="1" applyFill="1" applyAlignment="1">
      <alignment horizontal="centerContinuous" vertical="center"/>
    </xf>
    <xf numFmtId="0" fontId="46" fillId="0" borderId="0" xfId="0" applyFont="1" applyFill="1" applyAlignment="1">
      <alignment horizontal="center" vertical="center"/>
    </xf>
    <xf numFmtId="0" fontId="46" fillId="0" borderId="0" xfId="0" applyFont="1" applyFill="1" applyAlignment="1">
      <alignment horizontal="centerContinuous" vertical="center"/>
    </xf>
    <xf numFmtId="0" fontId="47" fillId="0" borderId="8" xfId="0" applyFont="1" applyFill="1" applyBorder="1" applyAlignment="1">
      <alignment horizontal="center" vertical="center" wrapText="1"/>
    </xf>
    <xf numFmtId="0" fontId="47" fillId="0" borderId="5" xfId="0" applyFont="1" applyFill="1" applyBorder="1" applyAlignment="1">
      <alignment horizontal="center" vertical="center" wrapText="1"/>
    </xf>
    <xf numFmtId="0" fontId="47" fillId="0" borderId="13" xfId="0" applyFont="1" applyFill="1" applyBorder="1" applyAlignment="1">
      <alignment horizontal="center" vertical="center" wrapText="1"/>
    </xf>
    <xf numFmtId="0" fontId="47" fillId="0" borderId="8" xfId="0" applyFont="1" applyFill="1" applyBorder="1" applyAlignment="1">
      <alignment horizontal="left" vertical="center" wrapText="1"/>
    </xf>
    <xf numFmtId="0" fontId="48" fillId="0" borderId="8" xfId="0" applyFont="1" applyFill="1" applyBorder="1" applyAlignment="1">
      <alignment horizontal="justify" vertical="center" wrapText="1"/>
    </xf>
    <xf numFmtId="0" fontId="46" fillId="0" borderId="8" xfId="0" applyFont="1" applyFill="1" applyBorder="1" applyAlignment="1">
      <alignment horizontal="left" vertical="center" wrapText="1" indent="1"/>
    </xf>
    <xf numFmtId="0" fontId="49" fillId="0" borderId="8" xfId="0" applyFont="1" applyFill="1" applyBorder="1" applyAlignment="1">
      <alignment horizontal="justify" vertical="center" wrapText="1"/>
    </xf>
    <xf numFmtId="0" fontId="47" fillId="0" borderId="8" xfId="0" applyFont="1" applyFill="1" applyBorder="1" applyAlignment="1">
      <alignment horizontal="left" vertical="center" wrapText="1" indent="1"/>
    </xf>
    <xf numFmtId="0" fontId="46" fillId="0" borderId="8" xfId="0" applyFont="1" applyFill="1" applyBorder="1" applyAlignment="1">
      <alignment horizontal="left" vertical="center" wrapText="1"/>
    </xf>
    <xf numFmtId="0" fontId="46" fillId="0" borderId="8" xfId="0" applyFont="1" applyFill="1" applyBorder="1" applyAlignment="1">
      <alignment horizontal="center" vertical="center" wrapText="1"/>
    </xf>
    <xf numFmtId="0" fontId="37" fillId="0" borderId="0" xfId="0" applyFont="1" applyFill="1"/>
    <xf numFmtId="0" fontId="50" fillId="0" borderId="0" xfId="0" applyFont="1"/>
    <xf numFmtId="0" fontId="8" fillId="0" borderId="0" xfId="0" applyFont="1"/>
    <xf numFmtId="0" fontId="51" fillId="0" borderId="0" xfId="0" applyFont="1" applyAlignment="1">
      <alignment horizontal="center"/>
    </xf>
    <xf numFmtId="0" fontId="33" fillId="0" borderId="0" xfId="0" applyFont="1" applyAlignment="1">
      <alignment horizontal="center"/>
    </xf>
    <xf numFmtId="0" fontId="52"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0" fillId="0" borderId="20" xfId="0" applyFont="1" applyFill="1" applyBorder="1" applyAlignment="1">
      <alignment vertical="center"/>
    </xf>
    <xf numFmtId="0" fontId="30" fillId="2" borderId="21" xfId="0" applyFont="1" applyFill="1" applyBorder="1" applyAlignment="1">
      <alignment horizontal="left" vertical="center"/>
    </xf>
    <xf numFmtId="207" fontId="27" fillId="2" borderId="21" xfId="0" applyNumberFormat="1" applyFont="1" applyFill="1" applyBorder="1" applyAlignment="1">
      <alignment horizontal="left" vertical="center"/>
    </xf>
    <xf numFmtId="0" fontId="27" fillId="2" borderId="21" xfId="0" applyFont="1" applyFill="1" applyBorder="1" applyAlignment="1">
      <alignment horizontal="left" vertical="center"/>
    </xf>
    <xf numFmtId="0" fontId="53" fillId="2" borderId="21" xfId="6" applyFont="1" applyFill="1" applyBorder="1" applyAlignment="1" applyProtection="1">
      <alignment horizontal="left" vertical="center"/>
    </xf>
    <xf numFmtId="0" fontId="30" fillId="0" borderId="22" xfId="0" applyFont="1" applyFill="1" applyBorder="1" applyAlignment="1">
      <alignment vertical="center"/>
    </xf>
    <xf numFmtId="0" fontId="27" fillId="2" borderId="23" xfId="0" applyFont="1" applyFill="1" applyBorder="1" applyAlignment="1">
      <alignment horizontal="left" vertical="center"/>
    </xf>
    <xf numFmtId="0" fontId="30" fillId="3" borderId="21" xfId="0" applyFont="1" applyFill="1" applyBorder="1" applyAlignment="1">
      <alignment vertical="center"/>
    </xf>
    <xf numFmtId="214" fontId="27" fillId="3" borderId="21" xfId="0" applyNumberFormat="1" applyFont="1" applyFill="1" applyBorder="1" applyAlignment="1">
      <alignment horizontal="left" vertical="center"/>
    </xf>
    <xf numFmtId="0" fontId="2" fillId="0" borderId="0" xfId="0" applyFont="1" applyFill="1" applyAlignment="1">
      <alignment horizontal="center"/>
    </xf>
    <xf numFmtId="0" fontId="54" fillId="0" borderId="20" xfId="0" applyFont="1" applyFill="1" applyBorder="1" applyAlignment="1">
      <alignment vertical="center"/>
    </xf>
    <xf numFmtId="49" fontId="30" fillId="3" borderId="21" xfId="0" applyNumberFormat="1" applyFont="1" applyFill="1" applyBorder="1" applyAlignment="1">
      <alignment vertical="center"/>
    </xf>
    <xf numFmtId="0" fontId="54" fillId="0" borderId="0" xfId="0" applyFont="1" applyFill="1" applyAlignment="1">
      <alignment vertical="center" shrinkToFit="1"/>
    </xf>
    <xf numFmtId="49" fontId="8" fillId="0" borderId="0" xfId="0" applyNumberFormat="1" applyFont="1"/>
    <xf numFmtId="0" fontId="30" fillId="0" borderId="0" xfId="0" applyFont="1" applyFill="1" applyAlignment="1">
      <alignment vertical="center" shrinkToFit="1"/>
    </xf>
    <xf numFmtId="49" fontId="30" fillId="0" borderId="0" xfId="0" applyNumberFormat="1" applyFont="1" applyFill="1" applyAlignment="1">
      <alignment vertical="center" shrinkToFit="1"/>
    </xf>
    <xf numFmtId="49" fontId="30" fillId="3" borderId="23" xfId="0" applyNumberFormat="1" applyFont="1" applyFill="1" applyBorder="1" applyAlignment="1">
      <alignment vertical="center"/>
    </xf>
  </cellXfs>
  <cellStyles count="21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ny_Arkusz1" xfId="49"/>
    <cellStyle name="args.style" xfId="50"/>
    <cellStyle name="Œ…‹æØ‚è_Region Orders (2)" xfId="51"/>
    <cellStyle name="Entered" xfId="52"/>
    <cellStyle name="_ET_STYLE_NoName_00_" xfId="53"/>
    <cellStyle name="一般_NEGS" xfId="54"/>
    <cellStyle name="0,0_x000d__x000a_NA_x000d__x000a_" xfId="55"/>
    <cellStyle name="_long term loan - others 300504_(中企华)审计评估联合申报明细表.V1" xfId="56"/>
    <cellStyle name="??_0N-HANDLING " xfId="57"/>
    <cellStyle name="霓付 [0]_97MBO" xfId="58"/>
    <cellStyle name="@_text" xfId="59"/>
    <cellStyle name="_KPMG original version_(中企华)审计评估联合申报明细表.V1" xfId="60"/>
    <cellStyle name="_long term loan - others 300504" xfId="61"/>
    <cellStyle name="PSChar" xfId="62"/>
    <cellStyle name="_Part III.200406.Loan and Liabilities details.(Site Name)_Shenhua PBC package 050530" xfId="63"/>
    <cellStyle name="千位_ 应交税金审定表" xfId="64"/>
    <cellStyle name="_long term loan - others 300504_KPMG original version_附件1：审计评估联合申报明细表" xfId="65"/>
    <cellStyle name="_long term loan - others 300504_KPMG original version_(中企华)审计评估联合申报明细表.V1" xfId="66"/>
    <cellStyle name="_KPMG original version_附件1：审计评估联合申报明细表" xfId="67"/>
    <cellStyle name="??" xfId="68"/>
    <cellStyle name="?? [0]" xfId="69"/>
    <cellStyle name="_CBRE明细表" xfId="70"/>
    <cellStyle name="_(中企华)审计评估联合申报明细表.V1" xfId="71"/>
    <cellStyle name="_KPMG original version" xfId="72"/>
    <cellStyle name="_long term loan - others 300504_KPMG original version" xfId="73"/>
    <cellStyle name="_long term loan - others 300504_Shenhua PBC package 050530" xfId="74"/>
    <cellStyle name="_long term loan - others 300504_Shenhua PBC package 050530_(中企华)审计评估联合申报明细表.V1" xfId="75"/>
    <cellStyle name="_long term loan - others 300504_Shenhua PBC package 050530_附件1：审计评估联合申报明细表" xfId="76"/>
    <cellStyle name="{Thousand}" xfId="77"/>
    <cellStyle name="_long term loan - others 300504_附件1：审计评估联合申报明细表" xfId="78"/>
    <cellStyle name="_long term loan - others 300504_审计调查表.V3" xfId="79"/>
    <cellStyle name="_Part III.200406.Loan and Liabilities details.(Site Name)" xfId="80"/>
    <cellStyle name="_Part III.200406.Loan and Liabilities details.(Site Name)_(中企华)审计评估联合申报明细表.V1" xfId="81"/>
    <cellStyle name="_Part III.200406.Loan and Liabilities details.(Site Name)_KPMG original version" xfId="82"/>
    <cellStyle name="常规 7 2" xfId="83"/>
    <cellStyle name="_Part III.200406.Loan and Liabilities details.(Site Name)_KPMG original version_(中企华)审计评估联合申报明细表.V1" xfId="84"/>
    <cellStyle name="_Part III.200406.Loan and Liabilities details.(Site Name)_KPMG original version_附件1：审计评估联合申报明细表" xfId="85"/>
    <cellStyle name="_Part III.200406.Loan and Liabilities details.(Site Name)_Shenhua PBC package 050530_(中企华)审计评估联合申报明细表.V1" xfId="86"/>
    <cellStyle name="_Part III.200406.Loan and Liabilities details.(Site Name)_Shenhua PBC package 050530_附件1：审计评估联合申报明细表" xfId="87"/>
    <cellStyle name="entry box" xfId="88"/>
    <cellStyle name="_Part III.200406.Loan and Liabilities details.(Site Name)_附件1：审计评估联合申报明细表" xfId="89"/>
    <cellStyle name="_Part III.200406.Loan and Liabilities details.(Site Name)_审计调查表.V3" xfId="90"/>
    <cellStyle name="千位分隔 2" xfId="91"/>
    <cellStyle name="_Shenhua PBC package 050530" xfId="92"/>
    <cellStyle name="_Shenhua PBC package 050530_(中企华)审计评估联合申报明细表.V1" xfId="93"/>
    <cellStyle name="_Shenhua PBC package 050530_附件1：审计评估联合申报明细表" xfId="94"/>
    <cellStyle name="_成本法评估客户需填列的表格" xfId="95"/>
    <cellStyle name="_房屋建筑评估申报表" xfId="96"/>
    <cellStyle name="_附件1：审计评估联合申报明细表" xfId="97"/>
    <cellStyle name="_审计调查表.V3" xfId="98"/>
    <cellStyle name="_文函专递0211-施工企业调查表（附件）" xfId="99"/>
    <cellStyle name="{Comma [0]}" xfId="100"/>
    <cellStyle name="{Comma}" xfId="101"/>
    <cellStyle name="好_03房屋评估表080408(客户填列）" xfId="102"/>
    <cellStyle name="{Date}" xfId="103"/>
    <cellStyle name="{Month}" xfId="104"/>
    <cellStyle name="{Thousand [0]}" xfId="105"/>
    <cellStyle name="per.style" xfId="106"/>
    <cellStyle name="钎霖_laroux" xfId="107"/>
    <cellStyle name="{Percent}" xfId="108"/>
    <cellStyle name="{Z'0000(1 dec)}" xfId="109"/>
    <cellStyle name="{Z'0000(4 dec)}" xfId="110"/>
    <cellStyle name="Calc Currency (0)" xfId="111"/>
    <cellStyle name="category" xfId="112"/>
    <cellStyle name="Comma  - Style3" xfId="113"/>
    <cellStyle name="ColLevel_0" xfId="114"/>
    <cellStyle name="烹拳 [0]_97MBO" xfId="115"/>
    <cellStyle name="Column Headings" xfId="116"/>
    <cellStyle name="Column$Headings" xfId="117"/>
    <cellStyle name="Comma_!!!GO" xfId="118"/>
    <cellStyle name="Model" xfId="119"/>
    <cellStyle name="Column_Title" xfId="120"/>
    <cellStyle name="Grey" xfId="121"/>
    <cellStyle name="Comma  - Style1" xfId="122"/>
    <cellStyle name="Comma  - Style2" xfId="123"/>
    <cellStyle name="Milliers_!!!GO" xfId="124"/>
    <cellStyle name="Comma  - Style4" xfId="125"/>
    <cellStyle name="Comma  - Style5" xfId="126"/>
    <cellStyle name="Comma  - Style6" xfId="127"/>
    <cellStyle name="Comma  - Style7" xfId="128"/>
    <cellStyle name="Comma  - Style8" xfId="129"/>
    <cellStyle name="Comma [0]_!!!GO" xfId="130"/>
    <cellStyle name="comma-d" xfId="131"/>
    <cellStyle name="Copied" xfId="132"/>
    <cellStyle name="COST1" xfId="133"/>
    <cellStyle name="Currency [0]_ rislugp" xfId="134"/>
    <cellStyle name="Currency_ rislugp" xfId="135"/>
    <cellStyle name="常规_资产评估申报2" xfId="136"/>
    <cellStyle name="Date" xfId="137"/>
    <cellStyle name="Euro" xfId="138"/>
    <cellStyle name="e鯪9Y_x000b_" xfId="139"/>
    <cellStyle name="Format Number Column" xfId="140"/>
    <cellStyle name="gcd" xfId="141"/>
    <cellStyle name="HEADER" xfId="142"/>
    <cellStyle name="千分位_ 白土" xfId="143"/>
    <cellStyle name="Header1" xfId="144"/>
    <cellStyle name="常规_评估空白套表1" xfId="145"/>
    <cellStyle name="Header2" xfId="146"/>
    <cellStyle name="Input [yellow]" xfId="147"/>
    <cellStyle name="Input Cells" xfId="148"/>
    <cellStyle name="InputArea" xfId="149"/>
    <cellStyle name="KPMG Heading 1" xfId="150"/>
    <cellStyle name="好_成本法评估客户需填列的表格" xfId="151"/>
    <cellStyle name="KPMG Heading 2" xfId="152"/>
    <cellStyle name="KPMG Heading 3" xfId="153"/>
    <cellStyle name="KPMG Heading 4" xfId="154"/>
    <cellStyle name="KPMG Normal" xfId="155"/>
    <cellStyle name="KPMG Normal Text" xfId="156"/>
    <cellStyle name="Lines Fill" xfId="157"/>
    <cellStyle name="常规 2" xfId="158"/>
    <cellStyle name="Linked Cells" xfId="159"/>
    <cellStyle name="Milliers [0]_!!!GO" xfId="160"/>
    <cellStyle name="Monétaire [0]_!!!GO" xfId="161"/>
    <cellStyle name="Monétaire_!!!GO" xfId="162"/>
    <cellStyle name="New Times Roman" xfId="163"/>
    <cellStyle name="no dec" xfId="164"/>
    <cellStyle name="Normal - Style1" xfId="165"/>
    <cellStyle name="Normal_ rislugp" xfId="166"/>
    <cellStyle name="Œ…‹æØ‚è [0.00]_Region Orders (2)" xfId="167"/>
    <cellStyle name="Percent [2]" xfId="168"/>
    <cellStyle name="Percent_PICC package Sept2002 (V120021005)1" xfId="169"/>
    <cellStyle name="Prefilled" xfId="170"/>
    <cellStyle name="分级显示列_1_Book1" xfId="171"/>
    <cellStyle name="样式 1" xfId="172"/>
    <cellStyle name="pricing" xfId="173"/>
    <cellStyle name="RevList" xfId="174"/>
    <cellStyle name="RowLevel_0" xfId="175"/>
    <cellStyle name="Sheet Head" xfId="176"/>
    <cellStyle name="style" xfId="177"/>
    <cellStyle name="style1" xfId="178"/>
    <cellStyle name="style2" xfId="179"/>
    <cellStyle name="subhead" xfId="180"/>
    <cellStyle name="Subtotal" xfId="181"/>
    <cellStyle name="百分比 2" xfId="182"/>
    <cellStyle name="差_03房屋评估表080408(客户填列）" xfId="183"/>
    <cellStyle name="差_05机器设备080424(客户填列）" xfId="184"/>
    <cellStyle name="差_成本法评估客户需填列的表格" xfId="185"/>
    <cellStyle name="差_评估明细表" xfId="186"/>
    <cellStyle name="常规 2 3" xfId="187"/>
    <cellStyle name="常规 3" xfId="188"/>
    <cellStyle name="常规 4 2" xfId="189"/>
    <cellStyle name="常规_Sheet1" xfId="190"/>
    <cellStyle name="常规_存货" xfId="191"/>
    <cellStyle name="超级链接_03飞天网景公司" xfId="192"/>
    <cellStyle name="分级显示行_1_4附件二凯旋评估表" xfId="193"/>
    <cellStyle name="公司标准表" xfId="194"/>
    <cellStyle name="好_05机器设备080424(客户填列）" xfId="195"/>
    <cellStyle name="好_评估明细表" xfId="196"/>
    <cellStyle name="霓付_97MBO" xfId="197"/>
    <cellStyle name="烹拳_97MBO" xfId="198"/>
    <cellStyle name="普通_ 白土" xfId="199"/>
    <cellStyle name="千分位[0]_ 白土" xfId="200"/>
    <cellStyle name="千位[0]_ 应交税金审定表" xfId="201"/>
    <cellStyle name="千位分隔 3" xfId="202"/>
    <cellStyle name="千位分隔[0] 5 2" xfId="203"/>
    <cellStyle name="资产" xfId="204"/>
    <cellStyle name="콤마 [0]_BOILER-CO1" xfId="205"/>
    <cellStyle name="콤마_BOILER-CO1" xfId="206"/>
    <cellStyle name="통화 [0]_BOILER-CO1" xfId="207"/>
    <cellStyle name="통화_BOILER-CO1" xfId="208"/>
    <cellStyle name="표준_0N-HANDLING " xfId="209"/>
    <cellStyle name="표준_kc-elec system check list" xfId="210"/>
    <cellStyle name="常规 5" xfId="211"/>
    <cellStyle name="常规_xnbc" xfId="212"/>
    <cellStyle name="常规_博会评估" xfId="213"/>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worksheet" Target="worksheets/sheet99.xml"/><Relationship Id="rId98" Type="http://schemas.openxmlformats.org/officeDocument/2006/relationships/worksheet" Target="worksheets/sheet98.xml"/><Relationship Id="rId97" Type="http://schemas.openxmlformats.org/officeDocument/2006/relationships/worksheet" Target="worksheets/sheet97.xml"/><Relationship Id="rId96" Type="http://schemas.openxmlformats.org/officeDocument/2006/relationships/worksheet" Target="worksheets/sheet96.xml"/><Relationship Id="rId95" Type="http://schemas.openxmlformats.org/officeDocument/2006/relationships/worksheet" Target="worksheets/sheet95.xml"/><Relationship Id="rId94" Type="http://schemas.openxmlformats.org/officeDocument/2006/relationships/worksheet" Target="worksheets/sheet94.xml"/><Relationship Id="rId93" Type="http://schemas.openxmlformats.org/officeDocument/2006/relationships/worksheet" Target="worksheets/sheet93.xml"/><Relationship Id="rId92" Type="http://schemas.openxmlformats.org/officeDocument/2006/relationships/worksheet" Target="worksheets/sheet92.xml"/><Relationship Id="rId91" Type="http://schemas.openxmlformats.org/officeDocument/2006/relationships/worksheet" Target="worksheets/sheet91.xml"/><Relationship Id="rId90" Type="http://schemas.openxmlformats.org/officeDocument/2006/relationships/worksheet" Target="worksheets/sheet90.xml"/><Relationship Id="rId9" Type="http://schemas.openxmlformats.org/officeDocument/2006/relationships/worksheet" Target="worksheets/sheet9.xml"/><Relationship Id="rId89" Type="http://schemas.openxmlformats.org/officeDocument/2006/relationships/worksheet" Target="worksheets/sheet89.xml"/><Relationship Id="rId88" Type="http://schemas.openxmlformats.org/officeDocument/2006/relationships/worksheet" Target="worksheets/sheet88.xml"/><Relationship Id="rId87" Type="http://schemas.openxmlformats.org/officeDocument/2006/relationships/worksheet" Target="worksheets/sheet87.xml"/><Relationship Id="rId86" Type="http://schemas.openxmlformats.org/officeDocument/2006/relationships/worksheet" Target="worksheets/sheet86.xml"/><Relationship Id="rId85" Type="http://schemas.openxmlformats.org/officeDocument/2006/relationships/worksheet" Target="worksheets/sheet85.xml"/><Relationship Id="rId84" Type="http://schemas.openxmlformats.org/officeDocument/2006/relationships/worksheet" Target="worksheets/sheet84.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5" Type="http://schemas.openxmlformats.org/officeDocument/2006/relationships/sharedStrings" Target="sharedStrings.xml"/><Relationship Id="rId114" Type="http://schemas.openxmlformats.org/officeDocument/2006/relationships/styles" Target="styles.xml"/><Relationship Id="rId113" Type="http://schemas.openxmlformats.org/officeDocument/2006/relationships/theme" Target="theme/theme1.xml"/><Relationship Id="rId112" Type="http://schemas.openxmlformats.org/officeDocument/2006/relationships/externalLink" Target="externalLinks/externalLink7.xml"/><Relationship Id="rId111" Type="http://schemas.openxmlformats.org/officeDocument/2006/relationships/externalLink" Target="externalLinks/externalLink6.xml"/><Relationship Id="rId110" Type="http://schemas.openxmlformats.org/officeDocument/2006/relationships/externalLink" Target="externalLinks/externalLink5.xml"/><Relationship Id="rId11" Type="http://schemas.openxmlformats.org/officeDocument/2006/relationships/worksheet" Target="worksheets/sheet11.xml"/><Relationship Id="rId109" Type="http://schemas.openxmlformats.org/officeDocument/2006/relationships/externalLink" Target="externalLinks/externalLink4.xml"/><Relationship Id="rId108" Type="http://schemas.openxmlformats.org/officeDocument/2006/relationships/externalLink" Target="externalLinks/externalLink3.xml"/><Relationship Id="rId107" Type="http://schemas.openxmlformats.org/officeDocument/2006/relationships/externalLink" Target="externalLinks/externalLink2.xml"/><Relationship Id="rId106" Type="http://schemas.openxmlformats.org/officeDocument/2006/relationships/externalLink" Target="externalLinks/externalLink1.xml"/><Relationship Id="rId105" Type="http://schemas.openxmlformats.org/officeDocument/2006/relationships/customXml" Target="../customXml/item2.xml"/><Relationship Id="rId104" Type="http://schemas.openxmlformats.org/officeDocument/2006/relationships/customXml" Target="../customXml/item1.xml"/><Relationship Id="rId103" Type="http://schemas.openxmlformats.org/officeDocument/2006/relationships/worksheet" Target="worksheets/sheet103.xml"/><Relationship Id="rId102" Type="http://schemas.openxmlformats.org/officeDocument/2006/relationships/worksheet" Target="worksheets/sheet102.xml"/><Relationship Id="rId101" Type="http://schemas.openxmlformats.org/officeDocument/2006/relationships/worksheet" Target="worksheets/sheet101.xml"/><Relationship Id="rId100" Type="http://schemas.openxmlformats.org/officeDocument/2006/relationships/worksheet" Target="worksheets/sheet100.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107950</xdr:colOff>
      <xdr:row>0</xdr:row>
      <xdr:rowOff>100965</xdr:rowOff>
    </xdr:from>
    <xdr:to>
      <xdr:col>3</xdr:col>
      <xdr:colOff>120650</xdr:colOff>
      <xdr:row>1</xdr:row>
      <xdr:rowOff>44450</xdr:rowOff>
    </xdr:to>
    <xdr:sp>
      <xdr:nvSpPr>
        <xdr:cNvPr id="2" name="AutoShape 80701"/>
        <xdr:cNvSpPr/>
      </xdr:nvSpPr>
      <xdr:spPr>
        <a:xfrm>
          <a:off x="107950" y="100965"/>
          <a:ext cx="966470" cy="324485"/>
        </a:xfrm>
        <a:prstGeom prst="leftArrow">
          <a:avLst>
            <a:gd name="adj1" fmla="val 50000"/>
            <a:gd name="adj2" fmla="val 34473"/>
          </a:avLst>
        </a:prstGeom>
        <a:noFill/>
        <a:ln w="9525">
          <a:noFill/>
        </a:ln>
      </xdr:spPr>
    </xdr:sp>
    <xdr:clientData/>
  </xdr:twoCellAnchor>
  <xdr:twoCellAnchor editAs="oneCell">
    <xdr:from>
      <xdr:col>40</xdr:col>
      <xdr:colOff>0</xdr:colOff>
      <xdr:row>5</xdr:row>
      <xdr:rowOff>0</xdr:rowOff>
    </xdr:from>
    <xdr:to>
      <xdr:col>47</xdr:col>
      <xdr:colOff>450850</xdr:colOff>
      <xdr:row>10</xdr:row>
      <xdr:rowOff>80010</xdr:rowOff>
    </xdr:to>
    <xdr:pic>
      <xdr:nvPicPr>
        <xdr:cNvPr id="3" name="图片 1"/>
        <xdr:cNvPicPr>
          <a:picLocks noChangeAspect="1"/>
        </xdr:cNvPicPr>
      </xdr:nvPicPr>
      <xdr:blipFill>
        <a:blip r:embed="rId1"/>
        <a:stretch>
          <a:fillRect/>
        </a:stretch>
      </xdr:blipFill>
      <xdr:spPr>
        <a:xfrm>
          <a:off x="16698595" y="1146175"/>
          <a:ext cx="5251450" cy="108013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cuments\WeChat%20Files\Painting78\FileStorage\File\2020-06\D\2006work\&#20013;&#20132;&#39033;&#30446;\&#22522;&#30784;&#36164;&#26009;\&#20013;&#21457;&#36164;&#20135;&#35780;&#20272;&#20844;&#21496;&#36164;&#26009;&#23450;&#31295;0319\My%20job\&#36187;&#29305;\report\WINDOWS\Desktop\&#33487;&#24030;&#33647;&#19994;&#35780;&#20272;\WINDOWS\Desktop\&#33487;&#24030;&#33647;&#19994;&#35780;&#20272;\&#21830;&#26631;&#35780;&#20272;&#36164;&#26009;-&#22635;&#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My%20Documents\&#24037;&#20316;&#24213;&#31295;12.11\&#22303;&#22320;&#24213;&#3129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ngzhangli\&#25253;&#21578;&#22797;&#26680;\&#36164;&#20135;&#35780;&#20272;\&#28246;&#21271;&#30707;&#27833;&#24635;&#20844;&#21496;&#21152;&#27833;&#31449;\&#28246;&#21271;&#30707;&#27833;83&#21152;1&#35780;&#20272;&#26126;&#32454;&#26597;&#35810;&#31995;&#3247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Win\Documents\WeChat%20Files\Painting78\FileStorage\File\2020-06\D\2006work\&#20013;&#20132;&#39033;&#30446;\&#22522;&#30784;&#36164;&#26009;\&#20013;&#21457;&#36164;&#20135;&#35780;&#20272;&#20844;&#21496;&#36164;&#26009;&#23450;&#31295;0319\WINDOWS\TEMP\My%20Documents\&#24037;&#20316;&#24213;&#31295;12.11\&#22303;&#22320;&#24213;&#3129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Win\Documents\WeChat%20Files\Painting78\FileStorage\File\2020-06\D\2006work\&#20013;&#20132;&#39033;&#30446;\&#22522;&#30784;&#36164;&#26009;\&#20013;&#21457;&#36164;&#20135;&#35780;&#20272;&#20844;&#21496;&#36164;&#26009;&#23450;&#31295;0319\&#37096;&#38376;&#31649;&#29702;&#21450;&#24037;&#20316;&#24635;&#32467;\&#20013;&#21457;&#26631;&#20934;\&#29616;&#22330;&#24037;&#20316;&#24213;&#31295;\&#24212;&#29992;\My%20Documents\&#24037;&#20316;&#24213;&#31295;12.11\&#22303;&#22320;&#24213;&#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y%20Doc\&#25105;&#25509;&#25910;&#21040;&#30340;&#25991;&#20214;\&#25104;&#26412;&#27861;&#24213;&#31295;\&#25104;&#26412;&#27861;&#35780;&#20272;&#23458;&#25143;&#38656;&#22635;&#21015;&#30340;&#34920;&#2668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23&#24180;&#39033;&#30446;\&#23567;&#25152;\&#24052;&#23041;&#35774;&#22791;&#22788;&#32622;\&#20844;&#21496;&#23457;&#26680;-&#27531;&#20313;&#20215;&#20540;\&#20013;&#35780;&#27491;&#20449;&#35780;&#25253;&#23383;[2023]&#21495;&#21271;&#20140;&#24052;&#24067;&#31185;&#20811;&#183;&#23041;&#23572;&#31185;&#20811;&#26031;&#26377;&#38480;&#20844;&#21496;&#25311;&#22788;&#32622;&#25253;&#24223;&#36164;&#20135;&#25152;&#28041;&#21450;&#30340;&#35774;&#22791;&#31867;&#22266;&#23450;&#36164;&#20135;&#24066;&#22330;&#20215;&#20540;\1.&#25253;&#21578;&#31867;\3.&#35780;&#20272;&#26126;&#32454;&#34920;-&#25253;&#242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收入"/>
      <sheetName val="成本"/>
      <sheetName val="营业费用"/>
      <sheetName val="管理费用"/>
      <sheetName val="财务费用"/>
      <sheetName val="资本性支出"/>
      <sheetName val="XL4Poppy"/>
      <sheetName val="WC"/>
      <sheetName val="Capex"/>
      <sheetName val="DCF2"/>
      <sheetName val="Sale"/>
      <sheetName val="商标评估资料-填表"/>
      <sheetName val="#REF"/>
      <sheetName val="G&amp;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操作表"/>
      <sheetName val="调查分析表"/>
      <sheetName val="土地一般因素"/>
      <sheetName val="成本逼近"/>
      <sheetName val="土地调查评价表-工业用地"/>
      <sheetName val="土地调查评价表-商业用地"/>
      <sheetName val="居住用地"/>
      <sheetName val="工业"/>
      <sheetName val="住宅"/>
      <sheetName val="商业"/>
      <sheetName val="土地租赁"/>
      <sheetName val="房地出租"/>
      <sheetName val="生产企业不动产"/>
      <sheetName val="XL4Poppy"/>
      <sheetName val="封面"/>
      <sheetName val="毕马威联系人"/>
      <sheetName val="资产负债表项目与会计科目对照表"/>
      <sheetName val="1.0 现金"/>
      <sheetName val="1.1 运送中现金"/>
      <sheetName val="1.2 银行存款"/>
      <sheetName val="2.0 贵金属"/>
      <sheetName val="3.0 存放中央银行款项"/>
      <sheetName val="4.0 存放拆放同业和金融性公司款项"/>
      <sheetName val="5.0 贷款分析(按性质)"/>
      <sheetName val="5.1 按客户性质分类"/>
      <sheetName val="5.2 非应计贷款与后三类贷款调节表"/>
      <sheetName val="5.3-贷款分析(按原发放日期分析)"/>
      <sheetName val="5.4- 贷款分析(按逾期日分析)"/>
      <sheetName val="6.0 贴现分析(按汇票性质,风险分析)"/>
      <sheetName val="6.1 再贴现资金"/>
      <sheetName val="7.0 呆账准备金"/>
      <sheetName val="8.0 投资分类表"/>
      <sheetName val="8.1 增减变动情况"/>
      <sheetName val="8.2 短期债券投资明细表"/>
      <sheetName val="8.3 长期债券投资明细表"/>
      <sheetName val="8.4 股权投资明细表"/>
      <sheetName val="8.5 短期债券投资销售"/>
      <sheetName val="8.6 长期债券投资销售"/>
      <sheetName val="8.7 股权投资销售"/>
      <sheetName val="9.0 代理证券"/>
      <sheetName val="10.0 买入返售证券款"/>
      <sheetName val="10.1 买入返售证券款明细表"/>
      <sheetName val="11.0 应收账款增减变动情况和帐龄分析"/>
      <sheetName val="12.0 其它应收款帐龄分析"/>
      <sheetName val="12.1 其它应收款明细表"/>
      <sheetName val="13.0 待处理流动资产损益明细表"/>
      <sheetName val="14.0 固定资产和在建工程"/>
      <sheetName val="14.1 固定资产内部转入"/>
      <sheetName val="14.2 固定资产内部转出"/>
      <sheetName val="14.3 由第三方保管的固定资产"/>
      <sheetName val="14.4 持有作经营租赁用途的固定资产"/>
      <sheetName val="14.5 闲置的固定资产"/>
      <sheetName val="14.6 以银行以外名义持有的固定资产"/>
      <sheetName val="14.7 作抵押用途的固定资产"/>
      <sheetName val="14.8 其他所有权,使用权带有限制的固定资产"/>
      <sheetName val="14.9 以重估值记帐的固定资产"/>
      <sheetName val="14.10 在建工程"/>
      <sheetName val="14.11 融资租入固定资产"/>
      <sheetName val="14.12 帐外资产"/>
      <sheetName val="14.13 资本承担"/>
      <sheetName val="14.14 土地"/>
      <sheetName val="14.15 提足折旧的固定资产"/>
      <sheetName val="15.0 固定资产清理明细表"/>
      <sheetName val="16.0 待处理固定资产损益明细表"/>
      <sheetName val="17.0 无形资产"/>
      <sheetName val="17.1 土地使用权"/>
      <sheetName val="17.2 其它无形资产"/>
      <sheetName val="18.0 长期待摊费用增减变动情况"/>
      <sheetName val="18.1 长期待摊费用明细表"/>
      <sheetName val="19.0 系统内往来"/>
      <sheetName val="20.0 待处理抵贷资产"/>
      <sheetName val="21.0 待处理资产明细表"/>
      <sheetName val="22.0 向中央银行借款明细表"/>
      <sheetName val="23.0 同业存放拆入和金融性公司拆入款项"/>
      <sheetName val="24.0 应解汇款"/>
      <sheetName val="25.0 汇出汇款"/>
      <sheetName val="26.0 应付帐款增减变动情况和帐龄分析"/>
      <sheetName val="27.0 其他应付款帐龄分析"/>
      <sheetName val="27.1 其他应付款明细表"/>
      <sheetName val="27.2 应付工资"/>
      <sheetName val="27.3 应付福利费"/>
      <sheetName val="27.4 预提费用增减变动情况"/>
      <sheetName val="28.0 应交税金"/>
      <sheetName val="29.0 保证金明细表"/>
      <sheetName val="30.0 发行长期债券"/>
      <sheetName val="31.0 长期借款"/>
      <sheetName val="32.0 员工之房改情况调查表"/>
      <sheetName val="33.0 委托贷款,委托贷款基金"/>
      <sheetName val="34.0 股权投资收益分类表"/>
      <sheetName val="35.0 专项其它收入"/>
      <sheetName val="36.0 专项其它支出"/>
      <sheetName val="37.0 以前年度损益调整"/>
      <sheetName val="38.0 - 开出保函"/>
      <sheetName val="38.1-开出信用证"/>
      <sheetName val="38.2 应收各项托收款项"/>
      <sheetName val="38.3 表外未履约期权合同"/>
      <sheetName val="38.4 表外未履约掉期合同"/>
      <sheetName val="38.5 表外未履约外汇合同"/>
      <sheetName val="38.6 或有负债明细表"/>
      <sheetName val="38.6.1 未决诉讼"/>
      <sheetName val="38.7 经营性租赁支出及承诺"/>
      <sheetName val="39.0 资产流动性情况"/>
      <sheetName val="39.1分币种列示资产负债"/>
      <sheetName val="39.2 收益率差异"/>
      <sheetName val="40.0 利息收支变动原因"/>
      <sheetName val="40.1 按业务类型披露"/>
      <sheetName val="40.2 贷款结构分析"/>
      <sheetName val="40.2.1 业务与相关会计科目对照表"/>
      <sheetName val="40.3 专项拨备变动"/>
      <sheetName val="41.0 对外实体投资"/>
      <sheetName val="39。0 资产流动性情况"/>
      <sheetName val="Sheet1"/>
      <sheetName val="Sheet2"/>
      <sheetName val="Sheet3"/>
      <sheetName val="5.0 贷款分析(按性质) "/>
      <sheetName val="5.3-贷款分析(按原发放日期分析)2003-6-30"/>
      <sheetName val="会计帐与传输总数调节表"/>
      <sheetName val="20.0 待处理抵债资产"/>
      <sheetName val="27.5 应付利润增减变动情况"/>
      <sheetName val="38.6.2 已决未记帐诉讼"/>
      <sheetName val="40.2.2 业务与相关会计科目对照表 (外币)"/>
      <sheetName val="40.3 核销和年內回收款项分类"/>
      <sheetName val="41.1 自办经济实体"/>
      <sheetName val="42.0-关联方交易"/>
      <sheetName val="目录"/>
      <sheetName val="表1"/>
      <sheetName val="表2"/>
      <sheetName val="表3流动资产汇总表"/>
      <sheetName val="表3-1-1库存现金"/>
      <sheetName val="表3-1-2运送中现金"/>
      <sheetName val="表3-1-3银行存款"/>
      <sheetName val="表3-2贵金属"/>
      <sheetName val="表3-3存放中央银行款项"/>
      <sheetName val="表3-4存放同业款项"/>
      <sheetName val="表3-5拆放同业款项"/>
      <sheetName val="表3-6拆放金融性公司"/>
      <sheetName val="表3-7短期贷款汇总表"/>
      <sheetName val="表3-7-1短期贷款（对公）"/>
      <sheetName val="表3-7-2短期贷款（对私）"/>
      <sheetName val="表3-8应收进出口押汇"/>
      <sheetName val="表3-9应收账款"/>
      <sheetName val="表3-10其他应收款"/>
      <sheetName val="表3-11贴现"/>
      <sheetName val="表3-12短期投资"/>
      <sheetName val="表3-13代理证券"/>
      <sheetName val="表3-14买入返售证券"/>
      <sheetName val="表3-15待处理流动资产净损失"/>
      <sheetName val="表3-16一年内到期长期投资"/>
      <sheetName val="表4-1-1中长期贷款（对公）"/>
      <sheetName val="表4-1-2中长期贷款（对私）"/>
      <sheetName val="表4-2不良贷款（含对公、私）"/>
      <sheetName val="表5长期投资汇总表"/>
      <sheetName val="表5-1长期股权投资"/>
      <sheetName val="表5-2长期非剥离债转股"/>
      <sheetName val="表5-3长期债券投资"/>
      <sheetName val="表6固定资产汇总表"/>
      <sheetName val="表6-1-1建筑物"/>
      <sheetName val="表6-1-2构筑物"/>
      <sheetName val="表6-2-1机器设备"/>
      <sheetName val="表6-2-2车辆"/>
      <sheetName val="表6-3-1土建在建工程"/>
      <sheetName val="表6-3-2设备在建工程"/>
      <sheetName val="表6-4固定资产清理"/>
      <sheetName val="表6-5待处理固定资产净损失"/>
      <sheetName val="表7-1土地使用权"/>
      <sheetName val="表7-2无形资产-其他无形资产"/>
      <sheetName val="表8-1长期待摊费用"/>
      <sheetName val="表9其他资产"/>
      <sheetName val="表9-1待处理抵债房屋"/>
      <sheetName val="表9-2待处理抵债土地"/>
      <sheetName val="表9-3待处理抵债交通工具"/>
      <sheetName val="表9-4待处理抵债机器设备"/>
      <sheetName val="表9-5待处理抵债权利凭证"/>
      <sheetName val="表9-6待处理其他抵债资产"/>
      <sheetName val="表9-7抵债资产待处理损溢"/>
      <sheetName val="表9-8待处理资产"/>
      <sheetName val="表10流动负债汇总表"/>
      <sheetName val="表10-1短期存款"/>
      <sheetName val="表10-2短期储蓄存款"/>
      <sheetName val="表10-3财政性存款"/>
      <sheetName val="表10-4向央行借款"/>
      <sheetName val="表10-5同业存放款"/>
      <sheetName val="表10-6同业拆入"/>
      <sheetName val="表10-7金融性公司拆入"/>
      <sheetName val="表10-8应解汇款"/>
      <sheetName val="表10-9汇出汇款"/>
      <sheetName val="表10-10应付代理证券款项"/>
      <sheetName val="表10-11应付账款"/>
      <sheetName val="表10-12其它应付款"/>
      <sheetName val="表10-13应付工资"/>
      <sheetName val="表10-14应付福利费"/>
      <sheetName val="表10-15应交税金"/>
      <sheetName val="表10-16应付利润"/>
      <sheetName val="表10-17预提费用"/>
      <sheetName val="表10-18发行短期债券"/>
      <sheetName val="表10-19一年内到期的长期负债"/>
      <sheetName val="表11长期负债汇总"/>
      <sheetName val="表11-1长期存款"/>
      <sheetName val="表11-2长期储蓄存款"/>
      <sheetName val="表11-3保证金"/>
      <sheetName val="表11-4发行长期债券"/>
      <sheetName val="表11-5长期借款"/>
      <sheetName val="表11-6长期应付款"/>
      <sheetName val="表12其他负债"/>
      <sheetName val="表12-1委托贷款"/>
      <sheetName val="表12-2委托贷款基金"/>
      <sheetName val="20.0 附表"/>
      <sheetName val="29.0 附表"/>
      <sheetName val="33.0 附表（1）"/>
      <sheetName val="33.0 附表（2）"/>
      <sheetName val="33.0 附表（3）"/>
      <sheetName val="33.0 附表（4）"/>
      <sheetName val="33.0 附表（5）"/>
      <sheetName val="12.1 其宁应收款明细表"/>
      <sheetName val="汇总"/>
      <sheetName val="置"/>
      <sheetName val="赤"/>
      <sheetName val="大"/>
      <sheetName val="红"/>
      <sheetName val="开"/>
      <sheetName val="湄"/>
      <sheetName val="仁"/>
      <sheetName val="绥"/>
      <sheetName val="桐"/>
      <sheetName val="营"/>
      <sheetName val="余"/>
      <sheetName val="正"/>
      <sheetName val="县"/>
      <sheetName val="40－短期借款变动表 "/>
      <sheetName val="41－拆入资金"/>
      <sheetName val="42－应付手续费 "/>
      <sheetName val="43－应付佣金 "/>
      <sheetName val="44－应付分保账款 "/>
      <sheetName val="45－预收保费 "/>
      <sheetName val="46-预收分保赔款（中华）"/>
      <sheetName val="47-存入分保准备金（中华）"/>
      <sheetName val="48－存入保证金 "/>
      <sheetName val="49－存入准备金清查评估表（中华）"/>
      <sheetName val="50-内部往来"/>
      <sheetName val="50－1-内部往来清查评估表（中华）"/>
      <sheetName val="50－2－系统往来清查评估表（中华）"/>
      <sheetName val="51-1-应付工资及应付福利费变动表"/>
      <sheetName val="51-2-职工人数统计表"/>
      <sheetName val="51-3-福利费计算表"/>
      <sheetName val="52－应付保户利差"/>
      <sheetName val="52-1应付保户利差（中华）"/>
      <sheetName val="53－应付利润"/>
      <sheetName val="54－应交税金"/>
      <sheetName val="55－卖出回购证券"/>
      <sheetName val="56－其他应付款"/>
      <sheetName val="57－预提费用"/>
      <sheetName val="57-1-预提费用清查表（中华）"/>
      <sheetName val="58－未决赔款准备金"/>
      <sheetName val="60－未到期责任准备金"/>
      <sheetName val="61－保户储金"/>
      <sheetName val="62－其他流动负债"/>
      <sheetName val="63－长期责任准备金"/>
      <sheetName val="64－长期健康险责任准备金"/>
      <sheetName val="65－寿险责任准备金"/>
      <sheetName val="66－保险保障基金"/>
      <sheetName val="67－长期借款"/>
      <sheetName val="67-1-一年内到期长期负债清查表（中华）"/>
      <sheetName val="68-长期应付款"/>
      <sheetName val="69-住房周转金"/>
      <sheetName val="70-其他长期负债"/>
      <sheetName val="71-少数股东权益"/>
      <sheetName val="72-所有者权益"/>
      <sheetName val="72-1-接受捐赠资产"/>
      <sheetName val="总审定表"/>
      <sheetName val="表5固定资产汇总表 "/>
      <sheetName val="表5-1-1建筑物"/>
      <sheetName val="表5-1-2构筑物"/>
      <sheetName val="表5-2-1营业器具"/>
      <sheetName val="表5-2-2交通工具"/>
      <sheetName val="表5-2-4租赁器具及设备"/>
      <sheetName val="表5-3-1土建在建工程"/>
      <sheetName val="表5-3-2设备在建工程"/>
      <sheetName val="表5-4固定资产清理"/>
      <sheetName val="表5-5待处理固定资产净损失"/>
      <sheetName val="表6-1无形资产－土地"/>
      <sheetName val="表6-2无形资产-其他无形资产"/>
      <sheetName val="表8-1抵债房屋"/>
      <sheetName val="表8-2抵债土地"/>
      <sheetName val="表3-6买汇及贴现"/>
      <sheetName val="表3-7短期贷款汇总"/>
      <sheetName val="表3-8贸易融资"/>
      <sheetName val="表3-9应收利息"/>
      <sheetName val="表3-10应收股利"/>
      <sheetName val="表3-11其他应收款"/>
      <sheetName val="表3-13买入返售款项"/>
      <sheetName val="表3-14待摊费用"/>
      <sheetName val="表3-15一年内到期的长期资产"/>
      <sheetName val="表3-16其他流动资产"/>
      <sheetName val="表4-1中长期贷款汇总"/>
      <sheetName val="表4-1-2中长期贷款 (对私)"/>
      <sheetName val="表4-3长期投资汇总表"/>
      <sheetName val="表4-3-1长期股权投资"/>
      <sheetName val="表4-3-2长期信托债转股"/>
      <sheetName val="表4-3-3长期债权投资"/>
      <sheetName val="房地产评估调查表"/>
      <sheetName val="B11车辆状况调查表"/>
      <sheetName val="表5-2-3电子设备"/>
      <sheetName val="设备附表1"/>
      <sheetName val="设备附表2"/>
      <sheetName val="表7长期待摊费用"/>
      <sheetName val="表8抵债资产汇总表"/>
      <sheetName val="表8-3抵债交通工具"/>
      <sheetName val="表8-4抵债机器设备"/>
      <sheetName val="表8-5抵债权利凭证"/>
      <sheetName val="表8-6其他抵债资产"/>
      <sheetName val="表8-7抵债资产待处理损溢"/>
      <sheetName val="表9其他长期资产"/>
      <sheetName val="表10-3向央行借款"/>
      <sheetName val="表10-4票据融资"/>
      <sheetName val="表10-7卖出回购款项"/>
      <sheetName val="表10-10存入保证金 "/>
      <sheetName val="表10-11应付利息"/>
      <sheetName val="表10-18递延收益"/>
      <sheetName val="表10-19预计负债"/>
      <sheetName val="表10-20一年内到期的长期负债"/>
      <sheetName val="表10－21其他流动负债"/>
      <sheetName val="表11-3转贷款资金"/>
      <sheetName val="表11-5长期应付款"/>
      <sheetName val="表11－6其他长期负债"/>
      <sheetName val="房地产评估调查表（1）"/>
      <sheetName val="房地产评估调查表（2）"/>
      <sheetName val="房地产评估调查表（3）"/>
      <sheetName val="房地产调查评估表（4）"/>
      <sheetName val="房地产评估调查表（5）"/>
      <sheetName val="房地产评估调查表（6）"/>
      <sheetName val="房地产评估调查表(7)"/>
      <sheetName val="房地产评估调查表（8）"/>
      <sheetName val="房地产评估调查表（9）"/>
      <sheetName val="房地产评估调查表 (10)"/>
      <sheetName val="房地产评估调查表 (11)"/>
      <sheetName val="房地产评估调查表 (12)"/>
      <sheetName val="      "/>
      <sheetName val="江苏苏州本部（中央）"/>
      <sheetName val="表3-7-2短期贷款(对私)"/>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填报说明"/>
      <sheetName val="查询表"/>
      <sheetName val="按站汇总"/>
      <sheetName val="索引表"/>
      <sheetName val="表1结果汇总"/>
      <sheetName val="表2分类汇总"/>
      <sheetName val="表3流资汇总"/>
      <sheetName val="表3-2短投汇总"/>
      <sheetName val="表3-10存货汇总"/>
      <sheetName val="表4长投汇总"/>
      <sheetName val="表5固资汇总"/>
      <sheetName val="表9流负汇总"/>
      <sheetName val="表10长负汇总"/>
      <sheetName val="表1结果汇总(元)"/>
      <sheetName val="表3-1-1现金"/>
      <sheetName val="表3-1-2银行存款"/>
      <sheetName val="表3-1-3其他货币"/>
      <sheetName val="表3-2-1短投股票"/>
      <sheetName val="表3-2-2短投债券"/>
      <sheetName val="表3-3应收票据"/>
      <sheetName val="表3-4应收账款"/>
      <sheetName val="表3-5应收股利"/>
      <sheetName val="表3-6应收利息"/>
      <sheetName val="表3-7预付账款"/>
      <sheetName val="表3-8应收补贴"/>
      <sheetName val="表3-9其他应收"/>
      <sheetName val="表3-10-1原材料"/>
      <sheetName val="表3-10-2材料采购"/>
      <sheetName val="表3-10-3在库低值"/>
      <sheetName val="表3-10-4包装物"/>
      <sheetName val="表3-10-5委托加工"/>
      <sheetName val="表3-10-7在产品"/>
      <sheetName val="表3-10-8发出商品"/>
      <sheetName val="表3-10-9在用低值"/>
      <sheetName val="表3-10-10委托代销"/>
      <sheetName val="表3-10-11受托代销"/>
      <sheetName val="表3-10-6产成品"/>
      <sheetName val="表3-11待摊费用"/>
      <sheetName val="表3-12流资损失"/>
      <sheetName val="表3-13到期长债投资"/>
      <sheetName val="表3-14其他流资"/>
      <sheetName val="表4-1长投股票"/>
      <sheetName val="表4-2长投债券"/>
      <sheetName val="表4-3其他长投"/>
      <sheetName val="表5-1-1房屋"/>
      <sheetName val="表5-1-2构筑物"/>
      <sheetName val="表5-1-3管沟"/>
      <sheetName val="表5-2-1机器设备"/>
      <sheetName val="表5-2-2车辆"/>
      <sheetName val="表5-2-3电子"/>
      <sheetName val="表5-3工程物资"/>
      <sheetName val="表5-4-1在建土建"/>
      <sheetName val="表5-4-2在建设备"/>
      <sheetName val="表5-5固资清理"/>
      <sheetName val="表5-6固资损失"/>
      <sheetName val="表5-7固资土地"/>
      <sheetName val="表6-1土地使用权"/>
      <sheetName val="表6-2其他无资"/>
      <sheetName val="表7-1开办费"/>
      <sheetName val="表7-2长期待摊"/>
      <sheetName val="表8-1其他长资"/>
      <sheetName val="表8-2递延税借项"/>
      <sheetName val="表9-2应付票据"/>
      <sheetName val="表9-3应付帐款"/>
      <sheetName val="表9-1短期借款"/>
      <sheetName val="表9-4预收账款"/>
      <sheetName val="表9-5代销商品款"/>
      <sheetName val="表9-6其他应付"/>
      <sheetName val="表9-7应付工资"/>
      <sheetName val="表9-8应付福利"/>
      <sheetName val="表9-9应交税金"/>
      <sheetName val="表9-10应付股利"/>
      <sheetName val="表9-11其他应交"/>
      <sheetName val="表9-12预提费用"/>
      <sheetName val="表9-13到期长负"/>
      <sheetName val="表9-14其他流负"/>
      <sheetName val="表10-1长期借款"/>
      <sheetName val="表10-2应付债券"/>
      <sheetName val="表10-3长期应付款"/>
      <sheetName val="表10-4住房周转金"/>
      <sheetName val="表10-5其他长负"/>
      <sheetName val="表10-6递延税贷项"/>
      <sheetName val="选择报表"/>
      <sheetName val="B"/>
      <sheetName val="值列表"/>
      <sheetName val="汇总"/>
      <sheetName val="Sheet3"/>
      <sheetName val="D-3到D-4基准地价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操作表"/>
      <sheetName val="调查分析表"/>
      <sheetName val="土地一般因素"/>
      <sheetName val="成本逼近"/>
      <sheetName val="土地调查评价表-工业用地"/>
      <sheetName val="土地调查评价表-商业用地"/>
      <sheetName val="居住用地"/>
      <sheetName val="工业"/>
      <sheetName val="住宅"/>
      <sheetName val="商业"/>
      <sheetName val="土地租赁"/>
      <sheetName val="房地出租"/>
      <sheetName val="生产企业不动产"/>
      <sheetName val="XL4Pop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操作表"/>
      <sheetName val="调查分析表"/>
      <sheetName val="土地一般因素"/>
      <sheetName val="成本逼近"/>
      <sheetName val="土地调查评价表-工业用地"/>
      <sheetName val="土地调查评价表-商业用地"/>
      <sheetName val="居住用地"/>
      <sheetName val="工业"/>
      <sheetName val="住宅"/>
      <sheetName val="商业"/>
      <sheetName val="土地租赁"/>
      <sheetName val="房地出租"/>
      <sheetName val="生产企业不动产"/>
      <sheetName val="XL4Pop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目录"/>
      <sheetName val="会计政策调查表"/>
      <sheetName val="表1资产评估结果"/>
      <sheetName val="表2资产评估结果分类"/>
      <sheetName val="表3流动资产"/>
      <sheetName val="表3_1_1货币资金—现金"/>
      <sheetName val="现金作业分析表"/>
      <sheetName val="表3_1_2货币资金—银行存款"/>
      <sheetName val="银行存款询证函"/>
      <sheetName val="表3_1_3货币资金—其他货币资金"/>
      <sheetName val="表3_2交易性金融资产"/>
      <sheetName val="表3_2_1交易性金融资产—股票"/>
      <sheetName val="表3_2_2交易性金融资产—债券"/>
      <sheetName val="表3_2_3交易性金融资产—基金"/>
      <sheetName val="表3_2_4交易性金融资产—其他"/>
      <sheetName val="表3_3应收票据"/>
      <sheetName val="表3_4应收账款"/>
      <sheetName val="应收账款询证函回函"/>
      <sheetName val="表3_5预付款项"/>
      <sheetName val="表3_6应收利息"/>
      <sheetName val="表3_7应收股利"/>
      <sheetName val="表3_8其他应收款"/>
      <sheetName val="询证函"/>
      <sheetName val="代理业务资产"/>
      <sheetName val="表3_10存货"/>
      <sheetName val="存货--（    ）抽查盘点表 "/>
      <sheetName val="表3_10_1存货—原材料"/>
      <sheetName val="表3_10_2存货—材料采购（在途物资）"/>
      <sheetName val="表3_10_3存货—在库低值易耗品"/>
      <sheetName val="表3_10_4存货—包装物（库存物资）"/>
      <sheetName val="表3_10_5存货—委托加工物资"/>
      <sheetName val="表3_10_6存货—产成品（库存商品）"/>
      <sheetName val="表3_10_7存货—在产品（自制半成品）"/>
      <sheetName val="表3_10_8存货—分期收款发出商品"/>
      <sheetName val="表3_10_9存货—在用低值易耗品"/>
      <sheetName val="表3_10_10存货—委托代销商品"/>
      <sheetName val="表3_10_11存货—受托代销商品"/>
      <sheetName val="表3_10_12存货—消耗性生物资产"/>
      <sheetName val="表3_10_13存货—周转材料"/>
      <sheetName val="表3_11一年内到期的非流动资产"/>
      <sheetName val="表3_12其他流动资产"/>
      <sheetName val="表4_1可供出售金融资产"/>
      <sheetName val="表4_2持有至到期投资"/>
      <sheetName val="表4_3长期股权投资"/>
      <sheetName val="表4_4投资性房地产"/>
      <sheetName val="表5固定资产"/>
      <sheetName val="固定资产评估增减值分析汇总表  "/>
      <sheetName val="分类统计表"/>
      <sheetName val="权属统计表"/>
      <sheetName val="表5_1_1固定资产—房屋建筑物"/>
      <sheetName val="表5_1_2固定资产—构筑物及其他辅助设施"/>
      <sheetName val="表5_1_3固定资产—管道和沟槽"/>
      <sheetName val="管道和沟槽清查表2"/>
      <sheetName val="表5_2_1固定资产—机器设备"/>
      <sheetName val="表5_2_2固定资产—车辆"/>
      <sheetName val="单位产权声明"/>
      <sheetName val="个人产权声明"/>
      <sheetName val="表5_2_3固定资产—电子设备"/>
      <sheetName val="表5_3工程物资"/>
      <sheetName val="表5_4_1在建工程—土建工程"/>
      <sheetName val="土建工程作业分析表1"/>
      <sheetName val="表5_4_2在建工程—设备安装工程"/>
      <sheetName val="表5_5固定资产清理"/>
      <sheetName val="表5_7生产性生物资产"/>
      <sheetName val="表6_1长期应收款"/>
      <sheetName val="未实现融资收益"/>
      <sheetName val="表6_2油气资产"/>
      <sheetName val="土地清查表"/>
      <sheetName val="宗地情况调查表"/>
      <sheetName val="居住用地价格调查表"/>
      <sheetName val="工业用地价格调查表"/>
      <sheetName val="综合用地价格调查表"/>
      <sheetName val="产权声明"/>
      <sheetName val="表6_3无形资产"/>
      <sheetName val="基本情况调查"/>
      <sheetName val="表6_4开发支出"/>
      <sheetName val="表6_5商誉"/>
      <sheetName val="表6_6长期待摊费用"/>
      <sheetName val="表6_7递延所得税资产"/>
      <sheetName val="递延所得税资产测算表"/>
      <sheetName val="表6_8其他非流动资产"/>
      <sheetName val="表9流动负债"/>
      <sheetName val="表9_1短期借款"/>
      <sheetName val="表9_2交易性金融负债"/>
      <sheetName val="表9_3应付票据"/>
      <sheetName val="表9_4应付账款"/>
      <sheetName val="表9_5预收款项"/>
      <sheetName val="表9_6应付职工薪酬"/>
      <sheetName val="表9_7应交税费"/>
      <sheetName val="表9_8应付利息"/>
      <sheetName val="表9_9应付股利"/>
      <sheetName val="表9_10其他应付款"/>
      <sheetName val="代理业务负债"/>
      <sheetName val="递延收益"/>
      <sheetName val="表9_11一年内到期的非流动负债"/>
      <sheetName val="表9_12其他流动负债"/>
      <sheetName val="表10非流动负债"/>
      <sheetName val="表10_1长期借款"/>
      <sheetName val="表10_2应付债券"/>
      <sheetName val="表10_3长期应付款"/>
      <sheetName val="未确认融资费用"/>
      <sheetName val="表10_4专项应付款"/>
      <sheetName val="表10_5预计负债"/>
      <sheetName val="表10_6递延所得税负债"/>
      <sheetName val="递延所得税负债测算表 "/>
      <sheetName val="表10_7其他非流动负债"/>
      <sheetName val="表11资产减值准备"/>
      <sheetName val="表12所有者权益"/>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JNOYQT"/>
      <sheetName val="资产负债表(旧)"/>
      <sheetName val="表头信息"/>
      <sheetName val="主表目录"/>
      <sheetName val="资产负债表"/>
      <sheetName val="1-汇总表"/>
      <sheetName val="2-分类汇总"/>
      <sheetName val="3-流动资产汇总"/>
      <sheetName val="3-1-1现金"/>
      <sheetName val="3-1-2银行存款"/>
      <sheetName val="3-1-3其他货币资金"/>
      <sheetName val="3-2-1交易性-股票"/>
      <sheetName val="3-2-2交易性-债券"/>
      <sheetName val="3-2-3交易性-基金"/>
      <sheetName val="3-3应收票据"/>
      <sheetName val="3-4应收账款"/>
      <sheetName val="3-5预付账款"/>
      <sheetName val="3-6应收利息"/>
      <sheetName val="3-7应收股利"/>
      <sheetName val="3-8其他应收款"/>
      <sheetName val="3-9存货汇总"/>
      <sheetName val="3-9-1材料采购（在途物资）"/>
      <sheetName val="3-9-2原材料"/>
      <sheetName val="3-9-3在库周转材料"/>
      <sheetName val="3-9-4委托加工物资"/>
      <sheetName val="3-9-5产成品（库存商品）"/>
      <sheetName val="3-9-6在产品（自制半成品）"/>
      <sheetName val="3-9-7发出商品"/>
      <sheetName val="3-9-8在用周转材料"/>
      <sheetName val="3-10一年到期非流动资产"/>
      <sheetName val="3-11其他流动资产"/>
      <sheetName val="4-非流动资产汇总"/>
      <sheetName val="4-1-1可出售-股票"/>
      <sheetName val="4-1-2可出售-债券"/>
      <sheetName val="4-1-3可出售-其他"/>
      <sheetName val="4-2持有到期投资"/>
      <sheetName val="4-3长期应收款"/>
      <sheetName val="4-4长期股权投资"/>
      <sheetName val="4-5投资性房地产汇总"/>
      <sheetName val="4-5-1投资性房地产（房屋）"/>
      <sheetName val="4-5-2投资性房地产（房屋）"/>
      <sheetName val="4-5-3投资性房地产（土地）"/>
      <sheetName val="4-5-4投资性房地产（土地）"/>
      <sheetName val="4-6固定资产汇总"/>
      <sheetName val="4-6-1房屋建筑物"/>
      <sheetName val="4-6-2构筑物"/>
      <sheetName val="4-6-3管道沟槽"/>
      <sheetName val="4-6-4井巷工程"/>
      <sheetName val="4-6-5机器设备"/>
      <sheetName val="作业表"/>
      <sheetName val="询价记录"/>
      <sheetName val="4-6-6车辆"/>
      <sheetName val="4-6-7电子设备"/>
      <sheetName val="Sheet1"/>
      <sheetName val="4-6-8土地"/>
      <sheetName val="4-7-1在建（土建）"/>
      <sheetName val="4-7-2在建（设备）"/>
      <sheetName val="4-8工程物资"/>
      <sheetName val="4-9固定资产清理"/>
      <sheetName val="4-10生产性生物资产"/>
      <sheetName val="4-11油气资产"/>
      <sheetName val="4-12-1无形-土地"/>
      <sheetName val="4-12-2无形-矿业权"/>
      <sheetName val="4-12-3无形-其他"/>
      <sheetName val="4-13开发支出"/>
      <sheetName val="4-14商誉"/>
      <sheetName val="4-15长期待摊费用"/>
      <sheetName val="4-16递延所得税资产"/>
      <sheetName val="4-17其他非流动资产"/>
      <sheetName val="5-流动负债汇总"/>
      <sheetName val="5-1短期借款"/>
      <sheetName val="5-2交易性金融负债"/>
      <sheetName val="5-3应付票据"/>
      <sheetName val="5-4应付账款"/>
      <sheetName val="5-5预收账款"/>
      <sheetName val="5-6应付职工薪酬"/>
      <sheetName val="5-7应交税费"/>
      <sheetName val="5-8应付利息"/>
      <sheetName val="5-9应付股利"/>
      <sheetName val="5-10其他应付款"/>
      <sheetName val="5-11一年到期非流动负债"/>
      <sheetName val="5-12其他流动负债"/>
      <sheetName val="6-非流动负债汇总"/>
      <sheetName val="6-1长期借款"/>
      <sheetName val="6-2应付债券"/>
      <sheetName val="6-3长期应付款"/>
      <sheetName val="6-4专项应付款"/>
      <sheetName val="6-5预计负债"/>
      <sheetName val="6-6递延所得税负债"/>
      <sheetName val="6-7其他非流动负债"/>
      <sheetName val="企业价值评估业务信息报备表"/>
      <sheetName val="单项资产或资产组合评估业务信息报备表"/>
      <sheetName val="金融不良资产评估业务报备表"/>
      <sheetName val="00000000"/>
    </sheetNames>
    <sheetDataSet>
      <sheetData sheetId="0"/>
      <sheetData sheetId="1"/>
      <sheetData sheetId="2">
        <row r="2">
          <cell r="D2" t="str">
            <v>产权持有人：</v>
          </cell>
          <cell r="E2" t="str">
            <v>北京巴布科克·威尔科克斯有限公司</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A2" t="str">
            <v>评估基准日：2023年7月31日</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1550569604@qq.com" TargetMode="Externa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comments" Target="../comments9.xml"/></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comments" Target="../comments10.xml"/></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comments" Target="../comments11.xml"/></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comments" Target="../comments12.xml"/></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comments" Target="../comments13.xml"/></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comments" Target="../comments14.xml"/></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comments" Target="../comments15.xml"/></Relationships>
</file>

<file path=xl/worksheets/_rels/sheet41.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comments" Target="../comments16.xml"/></Relationships>
</file>

<file path=xl/worksheets/_rels/sheet43.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comments" Target="../comments17.xml"/></Relationships>
</file>

<file path=xl/worksheets/_rels/sheet44.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comments" Target="../comments18.xml"/></Relationships>
</file>

<file path=xl/worksheets/_rels/sheet46.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comments" Target="../comments19.xml"/></Relationships>
</file>

<file path=xl/worksheets/_rels/sheet47.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comments" Target="../comments20.xml"/></Relationships>
</file>

<file path=xl/worksheets/_rels/sheet48.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comments" Target="../comments21.xml"/></Relationships>
</file>

<file path=xl/worksheets/_rels/sheet49.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comments" Target="../comments22.xml"/></Relationships>
</file>

<file path=xl/worksheets/_rels/sheet51.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comments" Target="../comments23.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comments" Target="../comments24.xml"/></Relationships>
</file>

<file path=xl/worksheets/_rels/sheet5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comments" Target="../comments25.xml"/></Relationships>
</file>

<file path=xl/worksheets/_rels/sheet5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comments" Target="../comments26.xml"/></Relationships>
</file>

<file path=xl/worksheets/_rels/sheet5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comments" Target="../comments27.xml"/></Relationships>
</file>

<file path=xl/worksheets/_rels/sheet59.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comments" Target="../comments28.xml"/></Relationships>
</file>

<file path=xl/worksheets/_rels/sheet60.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comments" Target="../comments29.xml"/></Relationships>
</file>

<file path=xl/worksheets/_rels/sheet62.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comments" Target="../comments30.xml"/></Relationships>
</file>

<file path=xl/worksheets/_rels/sheet63.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comments" Target="../comments31.xml"/></Relationships>
</file>

<file path=xl/worksheets/_rels/sheet64.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comments" Target="../comments32.xml"/></Relationships>
</file>

<file path=xl/worksheets/_rels/sheet66.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comments" Target="../comments33.xml"/></Relationships>
</file>

<file path=xl/worksheets/_rels/sheet68.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comments" Target="../comments34.xml"/></Relationships>
</file>

<file path=xl/worksheets/_rels/sheet69.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comments" Target="../comments35.xml"/></Relationships>
</file>

<file path=xl/worksheets/_rels/sheet70.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comments" Target="../comments36.xml"/></Relationships>
</file>

<file path=xl/worksheets/_rels/sheet71.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comments" Target="../comments37.xml"/></Relationships>
</file>

<file path=xl/worksheets/_rels/sheet72.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comments" Target="../comments38.xml"/></Relationships>
</file>

<file path=xl/worksheets/_rels/sheet74.xml.rels><?xml version="1.0" encoding="UTF-8" standalone="yes"?>
<Relationships xmlns="http://schemas.openxmlformats.org/package/2006/relationships"><Relationship Id="rId2" Type="http://schemas.openxmlformats.org/officeDocument/2006/relationships/vmlDrawing" Target="../drawings/vmlDrawing39.vml"/><Relationship Id="rId1" Type="http://schemas.openxmlformats.org/officeDocument/2006/relationships/comments" Target="../comments39.xml"/></Relationships>
</file>

<file path=xl/worksheets/_rels/sheet76.xml.rels><?xml version="1.0" encoding="UTF-8" standalone="yes"?>
<Relationships xmlns="http://schemas.openxmlformats.org/package/2006/relationships"><Relationship Id="rId2" Type="http://schemas.openxmlformats.org/officeDocument/2006/relationships/vmlDrawing" Target="../drawings/vmlDrawing40.vml"/><Relationship Id="rId1" Type="http://schemas.openxmlformats.org/officeDocument/2006/relationships/comments" Target="../comments40.xml"/></Relationships>
</file>

<file path=xl/worksheets/_rels/sheet77.xml.rels><?xml version="1.0" encoding="UTF-8" standalone="yes"?>
<Relationships xmlns="http://schemas.openxmlformats.org/package/2006/relationships"><Relationship Id="rId2" Type="http://schemas.openxmlformats.org/officeDocument/2006/relationships/vmlDrawing" Target="../drawings/vmlDrawing41.vml"/><Relationship Id="rId1" Type="http://schemas.openxmlformats.org/officeDocument/2006/relationships/comments" Target="../comments41.xml"/></Relationships>
</file>

<file path=xl/worksheets/_rels/sheet78.xml.rels><?xml version="1.0" encoding="UTF-8" standalone="yes"?>
<Relationships xmlns="http://schemas.openxmlformats.org/package/2006/relationships"><Relationship Id="rId2" Type="http://schemas.openxmlformats.org/officeDocument/2006/relationships/vmlDrawing" Target="../drawings/vmlDrawing42.vml"/><Relationship Id="rId1" Type="http://schemas.openxmlformats.org/officeDocument/2006/relationships/comments" Target="../comments42.xml"/></Relationships>
</file>

<file path=xl/worksheets/_rels/sheet79.xml.rels><?xml version="1.0" encoding="UTF-8" standalone="yes"?>
<Relationships xmlns="http://schemas.openxmlformats.org/package/2006/relationships"><Relationship Id="rId2" Type="http://schemas.openxmlformats.org/officeDocument/2006/relationships/vmlDrawing" Target="../drawings/vmlDrawing43.vml"/><Relationship Id="rId1" Type="http://schemas.openxmlformats.org/officeDocument/2006/relationships/comments" Target="../comments43.xml"/></Relationships>
</file>

<file path=xl/worksheets/_rels/sheet80.xml.rels><?xml version="1.0" encoding="UTF-8" standalone="yes"?>
<Relationships xmlns="http://schemas.openxmlformats.org/package/2006/relationships"><Relationship Id="rId2" Type="http://schemas.openxmlformats.org/officeDocument/2006/relationships/vmlDrawing" Target="../drawings/vmlDrawing44.vml"/><Relationship Id="rId1" Type="http://schemas.openxmlformats.org/officeDocument/2006/relationships/comments" Target="../comments44.xml"/></Relationships>
</file>

<file path=xl/worksheets/_rels/sheet81.xml.rels><?xml version="1.0" encoding="UTF-8" standalone="yes"?>
<Relationships xmlns="http://schemas.openxmlformats.org/package/2006/relationships"><Relationship Id="rId2" Type="http://schemas.openxmlformats.org/officeDocument/2006/relationships/vmlDrawing" Target="../drawings/vmlDrawing45.vml"/><Relationship Id="rId1" Type="http://schemas.openxmlformats.org/officeDocument/2006/relationships/comments" Target="../comments45.xml"/></Relationships>
</file>

<file path=xl/worksheets/_rels/sheet82.xml.rels><?xml version="1.0" encoding="UTF-8" standalone="yes"?>
<Relationships xmlns="http://schemas.openxmlformats.org/package/2006/relationships"><Relationship Id="rId2" Type="http://schemas.openxmlformats.org/officeDocument/2006/relationships/vmlDrawing" Target="../drawings/vmlDrawing46.vml"/><Relationship Id="rId1" Type="http://schemas.openxmlformats.org/officeDocument/2006/relationships/comments" Target="../comments46.xml"/></Relationships>
</file>

<file path=xl/worksheets/_rels/sheet83.xml.rels><?xml version="1.0" encoding="UTF-8" standalone="yes"?>
<Relationships xmlns="http://schemas.openxmlformats.org/package/2006/relationships"><Relationship Id="rId2" Type="http://schemas.openxmlformats.org/officeDocument/2006/relationships/vmlDrawing" Target="../drawings/vmlDrawing47.vml"/><Relationship Id="rId1" Type="http://schemas.openxmlformats.org/officeDocument/2006/relationships/comments" Target="../comments47.xml"/></Relationships>
</file>

<file path=xl/worksheets/_rels/sheet84.xml.rels><?xml version="1.0" encoding="UTF-8" standalone="yes"?>
<Relationships xmlns="http://schemas.openxmlformats.org/package/2006/relationships"><Relationship Id="rId2" Type="http://schemas.openxmlformats.org/officeDocument/2006/relationships/vmlDrawing" Target="../drawings/vmlDrawing48.vml"/><Relationship Id="rId1" Type="http://schemas.openxmlformats.org/officeDocument/2006/relationships/comments" Target="../comments48.xml"/></Relationships>
</file>

<file path=xl/worksheets/_rels/sheet86.xml.rels><?xml version="1.0" encoding="UTF-8" standalone="yes"?>
<Relationships xmlns="http://schemas.openxmlformats.org/package/2006/relationships"><Relationship Id="rId2" Type="http://schemas.openxmlformats.org/officeDocument/2006/relationships/vmlDrawing" Target="../drawings/vmlDrawing49.vml"/><Relationship Id="rId1" Type="http://schemas.openxmlformats.org/officeDocument/2006/relationships/comments" Target="../comments49.xml"/></Relationships>
</file>

<file path=xl/worksheets/_rels/sheet87.xml.rels><?xml version="1.0" encoding="UTF-8" standalone="yes"?>
<Relationships xmlns="http://schemas.openxmlformats.org/package/2006/relationships"><Relationship Id="rId2" Type="http://schemas.openxmlformats.org/officeDocument/2006/relationships/vmlDrawing" Target="../drawings/vmlDrawing50.vml"/><Relationship Id="rId1" Type="http://schemas.openxmlformats.org/officeDocument/2006/relationships/comments" Target="../comments50.xml"/></Relationships>
</file>

<file path=xl/worksheets/_rels/sheet88.xml.rels><?xml version="1.0" encoding="UTF-8" standalone="yes"?>
<Relationships xmlns="http://schemas.openxmlformats.org/package/2006/relationships"><Relationship Id="rId2" Type="http://schemas.openxmlformats.org/officeDocument/2006/relationships/vmlDrawing" Target="../drawings/vmlDrawing51.vml"/><Relationship Id="rId1" Type="http://schemas.openxmlformats.org/officeDocument/2006/relationships/comments" Target="../comments51.xml"/></Relationships>
</file>

<file path=xl/worksheets/_rels/sheet89.xml.rels><?xml version="1.0" encoding="UTF-8" standalone="yes"?>
<Relationships xmlns="http://schemas.openxmlformats.org/package/2006/relationships"><Relationship Id="rId2" Type="http://schemas.openxmlformats.org/officeDocument/2006/relationships/vmlDrawing" Target="../drawings/vmlDrawing52.vml"/><Relationship Id="rId1" Type="http://schemas.openxmlformats.org/officeDocument/2006/relationships/comments" Target="../comments52.xml"/></Relationships>
</file>

<file path=xl/worksheets/_rels/sheet90.xml.rels><?xml version="1.0" encoding="UTF-8" standalone="yes"?>
<Relationships xmlns="http://schemas.openxmlformats.org/package/2006/relationships"><Relationship Id="rId2" Type="http://schemas.openxmlformats.org/officeDocument/2006/relationships/vmlDrawing" Target="../drawings/vmlDrawing53.vml"/><Relationship Id="rId1" Type="http://schemas.openxmlformats.org/officeDocument/2006/relationships/comments" Target="../comments53.xml"/></Relationships>
</file>

<file path=xl/worksheets/_rels/sheet93.xml.rels><?xml version="1.0" encoding="UTF-8" standalone="yes"?>
<Relationships xmlns="http://schemas.openxmlformats.org/package/2006/relationships"><Relationship Id="rId2" Type="http://schemas.openxmlformats.org/officeDocument/2006/relationships/vmlDrawing" Target="../drawings/vmlDrawing54.vml"/><Relationship Id="rId1" Type="http://schemas.openxmlformats.org/officeDocument/2006/relationships/comments" Target="../comments54.xml"/></Relationships>
</file>

<file path=xl/worksheets/_rels/sheet97.xml.rels><?xml version="1.0" encoding="UTF-8" standalone="yes"?>
<Relationships xmlns="http://schemas.openxmlformats.org/package/2006/relationships"><Relationship Id="rId2" Type="http://schemas.openxmlformats.org/officeDocument/2006/relationships/vmlDrawing" Target="../drawings/vmlDrawing55.vml"/><Relationship Id="rId1" Type="http://schemas.openxmlformats.org/officeDocument/2006/relationships/comments" Target="../comments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91"/>
  <sheetViews>
    <sheetView view="pageBreakPreview" zoomScaleNormal="100" workbookViewId="0">
      <selection activeCell="D10" sqref="D10"/>
    </sheetView>
  </sheetViews>
  <sheetFormatPr defaultColWidth="9" defaultRowHeight="18" customHeight="1" outlineLevelCol="3"/>
  <cols>
    <col min="1" max="1" width="29" style="537" customWidth="1"/>
    <col min="2" max="2" width="36.6" style="537" customWidth="1"/>
    <col min="3" max="3" width="20.5" style="590" customWidth="1"/>
    <col min="4" max="4" width="9" style="592"/>
    <col min="5" max="16384" width="9" style="537"/>
  </cols>
  <sheetData>
    <row r="1" ht="14.25" customHeight="1"/>
    <row r="2" customHeight="1" spans="1:2">
      <c r="A2" s="593" t="s">
        <v>0</v>
      </c>
      <c r="B2" s="594"/>
    </row>
    <row r="3" ht="22.5" customHeight="1"/>
    <row r="4" customHeight="1" spans="1:2">
      <c r="A4" s="595" t="s">
        <v>1</v>
      </c>
      <c r="B4" s="596"/>
    </row>
    <row r="5" customHeight="1" spans="1:2">
      <c r="A5" s="597" t="s">
        <v>2</v>
      </c>
      <c r="B5" s="598" t="s">
        <v>3</v>
      </c>
    </row>
    <row r="6" customHeight="1" spans="1:2">
      <c r="A6" s="597" t="s">
        <v>4</v>
      </c>
      <c r="B6" s="598" t="s">
        <v>5</v>
      </c>
    </row>
    <row r="7" customHeight="1" spans="1:2">
      <c r="A7" s="597" t="s">
        <v>6</v>
      </c>
      <c r="B7" s="599">
        <v>45236</v>
      </c>
    </row>
    <row r="8" customHeight="1" spans="1:2">
      <c r="A8" s="597" t="s">
        <v>7</v>
      </c>
      <c r="B8" s="600"/>
    </row>
    <row r="9" customHeight="1" spans="1:2">
      <c r="A9" s="597" t="s">
        <v>8</v>
      </c>
      <c r="B9" s="601"/>
    </row>
    <row r="10" customHeight="1" spans="1:2">
      <c r="A10" s="602" t="s">
        <v>9</v>
      </c>
      <c r="B10" s="603"/>
    </row>
    <row r="11" s="590" customFormat="1" customHeight="1" spans="1:4">
      <c r="A11" s="333"/>
      <c r="B11" s="333"/>
      <c r="D11" s="556"/>
    </row>
    <row r="12" customHeight="1" spans="1:3">
      <c r="A12" s="595" t="s">
        <v>10</v>
      </c>
      <c r="B12" s="596"/>
      <c r="C12" s="333"/>
    </row>
    <row r="13" customHeight="1" spans="1:2">
      <c r="A13" s="597" t="s">
        <v>11</v>
      </c>
      <c r="B13" s="604" t="s">
        <v>12</v>
      </c>
    </row>
    <row r="14" customHeight="1" spans="1:2">
      <c r="A14" s="597" t="s">
        <v>13</v>
      </c>
      <c r="B14" s="604" t="s">
        <v>14</v>
      </c>
    </row>
    <row r="15" customHeight="1" spans="1:2">
      <c r="A15" s="597" t="s">
        <v>15</v>
      </c>
      <c r="B15" s="604" t="s">
        <v>16</v>
      </c>
    </row>
    <row r="16" customHeight="1" spans="1:2">
      <c r="A16" s="597" t="s">
        <v>17</v>
      </c>
      <c r="B16" s="604"/>
    </row>
    <row r="17" customHeight="1" spans="1:4">
      <c r="A17" s="597" t="s">
        <v>18</v>
      </c>
      <c r="B17" s="605">
        <v>45138</v>
      </c>
      <c r="C17" s="606" t="s">
        <v>19</v>
      </c>
      <c r="D17" s="606" t="s">
        <v>20</v>
      </c>
    </row>
    <row r="18" s="591" customFormat="1" customHeight="1" spans="1:4">
      <c r="A18" s="607" t="s">
        <v>21</v>
      </c>
      <c r="B18" s="608" t="s">
        <v>22</v>
      </c>
      <c r="C18" s="609" t="s">
        <v>23</v>
      </c>
      <c r="D18" s="610" t="s">
        <v>24</v>
      </c>
    </row>
    <row r="19" customHeight="1" spans="1:4">
      <c r="A19" s="597" t="s">
        <v>21</v>
      </c>
      <c r="B19" s="608" t="s">
        <v>22</v>
      </c>
      <c r="C19" s="611" t="s">
        <v>25</v>
      </c>
      <c r="D19" s="610" t="s">
        <v>26</v>
      </c>
    </row>
    <row r="20" customHeight="1" spans="1:4">
      <c r="A20" s="597" t="s">
        <v>21</v>
      </c>
      <c r="B20" s="608" t="s">
        <v>22</v>
      </c>
      <c r="C20" s="611" t="s">
        <v>27</v>
      </c>
      <c r="D20" s="610" t="s">
        <v>28</v>
      </c>
    </row>
    <row r="21" customHeight="1" spans="1:4">
      <c r="A21" s="597" t="s">
        <v>21</v>
      </c>
      <c r="B21" s="608" t="s">
        <v>22</v>
      </c>
      <c r="C21" s="611" t="s">
        <v>29</v>
      </c>
      <c r="D21" s="610" t="s">
        <v>30</v>
      </c>
    </row>
    <row r="22" customHeight="1" spans="1:4">
      <c r="A22" s="597" t="s">
        <v>21</v>
      </c>
      <c r="B22" s="608" t="s">
        <v>22</v>
      </c>
      <c r="C22" s="611" t="s">
        <v>31</v>
      </c>
      <c r="D22" s="610" t="s">
        <v>32</v>
      </c>
    </row>
    <row r="23" customHeight="1" spans="1:4">
      <c r="A23" s="597" t="s">
        <v>21</v>
      </c>
      <c r="B23" s="608" t="s">
        <v>22</v>
      </c>
      <c r="C23" s="611" t="s">
        <v>33</v>
      </c>
      <c r="D23" s="610" t="s">
        <v>34</v>
      </c>
    </row>
    <row r="24" customHeight="1" spans="1:4">
      <c r="A24" s="597" t="s">
        <v>21</v>
      </c>
      <c r="B24" s="608" t="s">
        <v>22</v>
      </c>
      <c r="C24" s="611" t="s">
        <v>35</v>
      </c>
      <c r="D24" s="610" t="s">
        <v>36</v>
      </c>
    </row>
    <row r="25" customHeight="1" spans="1:4">
      <c r="A25" s="597" t="s">
        <v>21</v>
      </c>
      <c r="B25" s="608" t="s">
        <v>22</v>
      </c>
      <c r="C25" s="611" t="s">
        <v>37</v>
      </c>
      <c r="D25" s="610" t="s">
        <v>38</v>
      </c>
    </row>
    <row r="26" customHeight="1" spans="1:4">
      <c r="A26" s="597" t="s">
        <v>21</v>
      </c>
      <c r="B26" s="608" t="s">
        <v>22</v>
      </c>
      <c r="C26" s="611" t="s">
        <v>39</v>
      </c>
      <c r="D26" s="610" t="s">
        <v>40</v>
      </c>
    </row>
    <row r="27" customHeight="1" spans="1:4">
      <c r="A27" s="597" t="s">
        <v>21</v>
      </c>
      <c r="B27" s="608" t="s">
        <v>22</v>
      </c>
      <c r="C27" s="611" t="s">
        <v>41</v>
      </c>
      <c r="D27" s="610" t="s">
        <v>42</v>
      </c>
    </row>
    <row r="28" customHeight="1" spans="1:4">
      <c r="A28" s="597" t="s">
        <v>21</v>
      </c>
      <c r="B28" s="608" t="s">
        <v>22</v>
      </c>
      <c r="C28" s="611" t="s">
        <v>43</v>
      </c>
      <c r="D28" s="610" t="s">
        <v>44</v>
      </c>
    </row>
    <row r="29" customHeight="1" spans="1:4">
      <c r="A29" s="597" t="s">
        <v>21</v>
      </c>
      <c r="B29" s="608" t="s">
        <v>22</v>
      </c>
      <c r="C29" s="611" t="s">
        <v>45</v>
      </c>
      <c r="D29" s="610" t="s">
        <v>46</v>
      </c>
    </row>
    <row r="30" customHeight="1" spans="1:4">
      <c r="A30" s="597" t="s">
        <v>21</v>
      </c>
      <c r="B30" s="608" t="s">
        <v>22</v>
      </c>
      <c r="C30" s="611" t="s">
        <v>47</v>
      </c>
      <c r="D30" s="610" t="s">
        <v>48</v>
      </c>
    </row>
    <row r="31" customHeight="1" spans="1:4">
      <c r="A31" s="597" t="s">
        <v>21</v>
      </c>
      <c r="B31" s="608" t="s">
        <v>22</v>
      </c>
      <c r="C31" s="611" t="s">
        <v>49</v>
      </c>
      <c r="D31" s="610" t="s">
        <v>50</v>
      </c>
    </row>
    <row r="32" s="591" customFormat="1" customHeight="1" spans="1:4">
      <c r="A32" s="607" t="s">
        <v>21</v>
      </c>
      <c r="B32" s="608" t="s">
        <v>22</v>
      </c>
      <c r="C32" s="609" t="s">
        <v>51</v>
      </c>
      <c r="D32" s="610" t="s">
        <v>52</v>
      </c>
    </row>
    <row r="33" customHeight="1" spans="1:4">
      <c r="A33" s="597" t="s">
        <v>21</v>
      </c>
      <c r="B33" s="608" t="s">
        <v>22</v>
      </c>
      <c r="C33" s="611" t="s">
        <v>53</v>
      </c>
      <c r="D33" s="610" t="s">
        <v>54</v>
      </c>
    </row>
    <row r="34" customHeight="1" spans="1:4">
      <c r="A34" s="597" t="s">
        <v>21</v>
      </c>
      <c r="B34" s="608" t="s">
        <v>22</v>
      </c>
      <c r="C34" s="611" t="s">
        <v>55</v>
      </c>
      <c r="D34" s="610" t="s">
        <v>56</v>
      </c>
    </row>
    <row r="35" customHeight="1" spans="1:4">
      <c r="A35" s="597" t="s">
        <v>21</v>
      </c>
      <c r="B35" s="608" t="s">
        <v>22</v>
      </c>
      <c r="C35" s="611" t="s">
        <v>57</v>
      </c>
      <c r="D35" s="610" t="s">
        <v>58</v>
      </c>
    </row>
    <row r="36" customHeight="1" spans="1:4">
      <c r="A36" s="597" t="s">
        <v>21</v>
      </c>
      <c r="B36" s="608" t="s">
        <v>22</v>
      </c>
      <c r="C36" s="611" t="s">
        <v>59</v>
      </c>
      <c r="D36" s="610" t="s">
        <v>60</v>
      </c>
    </row>
    <row r="37" customHeight="1" spans="1:4">
      <c r="A37" s="597" t="s">
        <v>21</v>
      </c>
      <c r="B37" s="608" t="s">
        <v>22</v>
      </c>
      <c r="C37" s="611" t="s">
        <v>61</v>
      </c>
      <c r="D37" s="610" t="s">
        <v>62</v>
      </c>
    </row>
    <row r="38" customHeight="1" spans="1:4">
      <c r="A38" s="597" t="s">
        <v>21</v>
      </c>
      <c r="B38" s="608" t="s">
        <v>22</v>
      </c>
      <c r="C38" s="611" t="s">
        <v>63</v>
      </c>
      <c r="D38" s="610" t="s">
        <v>64</v>
      </c>
    </row>
    <row r="39" customHeight="1" spans="1:4">
      <c r="A39" s="597" t="s">
        <v>21</v>
      </c>
      <c r="B39" s="608" t="s">
        <v>22</v>
      </c>
      <c r="C39" s="611" t="s">
        <v>65</v>
      </c>
      <c r="D39" s="610" t="s">
        <v>66</v>
      </c>
    </row>
    <row r="40" customHeight="1" spans="1:4">
      <c r="A40" s="597" t="s">
        <v>21</v>
      </c>
      <c r="B40" s="608" t="s">
        <v>22</v>
      </c>
      <c r="C40" s="609" t="s">
        <v>67</v>
      </c>
      <c r="D40" s="610" t="s">
        <v>68</v>
      </c>
    </row>
    <row r="41" customHeight="1" spans="1:4">
      <c r="A41" s="597" t="s">
        <v>21</v>
      </c>
      <c r="B41" s="608" t="s">
        <v>22</v>
      </c>
      <c r="C41" s="611" t="s">
        <v>69</v>
      </c>
      <c r="D41" s="610" t="s">
        <v>70</v>
      </c>
    </row>
    <row r="42" customHeight="1" spans="1:4">
      <c r="A42" s="597" t="s">
        <v>21</v>
      </c>
      <c r="B42" s="608" t="s">
        <v>22</v>
      </c>
      <c r="C42" s="611" t="s">
        <v>71</v>
      </c>
      <c r="D42" s="610" t="s">
        <v>72</v>
      </c>
    </row>
    <row r="43" customHeight="1" spans="1:4">
      <c r="A43" s="597" t="s">
        <v>21</v>
      </c>
      <c r="B43" s="608" t="s">
        <v>22</v>
      </c>
      <c r="C43" s="611" t="s">
        <v>73</v>
      </c>
      <c r="D43" s="610" t="s">
        <v>74</v>
      </c>
    </row>
    <row r="44" customHeight="1" spans="1:4">
      <c r="A44" s="597" t="s">
        <v>21</v>
      </c>
      <c r="B44" s="608" t="s">
        <v>22</v>
      </c>
      <c r="C44" s="611" t="s">
        <v>75</v>
      </c>
      <c r="D44" s="610" t="s">
        <v>76</v>
      </c>
    </row>
    <row r="45" customHeight="1" spans="1:4">
      <c r="A45" s="597" t="s">
        <v>21</v>
      </c>
      <c r="B45" s="608" t="s">
        <v>22</v>
      </c>
      <c r="C45" s="611" t="s">
        <v>77</v>
      </c>
      <c r="D45" s="610" t="s">
        <v>78</v>
      </c>
    </row>
    <row r="46" customHeight="1" spans="1:4">
      <c r="A46" s="597" t="s">
        <v>21</v>
      </c>
      <c r="B46" s="608" t="s">
        <v>22</v>
      </c>
      <c r="C46" s="611" t="s">
        <v>79</v>
      </c>
      <c r="D46" s="610" t="s">
        <v>80</v>
      </c>
    </row>
    <row r="47" customHeight="1" spans="1:4">
      <c r="A47" s="597" t="s">
        <v>21</v>
      </c>
      <c r="B47" s="608" t="s">
        <v>22</v>
      </c>
      <c r="C47" s="611" t="s">
        <v>81</v>
      </c>
      <c r="D47" s="610" t="s">
        <v>82</v>
      </c>
    </row>
    <row r="48" customHeight="1" spans="1:4">
      <c r="A48" s="597" t="s">
        <v>21</v>
      </c>
      <c r="B48" s="608" t="s">
        <v>22</v>
      </c>
      <c r="C48" s="611" t="s">
        <v>83</v>
      </c>
      <c r="D48" s="610" t="s">
        <v>84</v>
      </c>
    </row>
    <row r="49" customHeight="1" spans="1:4">
      <c r="A49" s="597" t="s">
        <v>21</v>
      </c>
      <c r="B49" s="608" t="s">
        <v>22</v>
      </c>
      <c r="C49" s="609" t="s">
        <v>85</v>
      </c>
      <c r="D49" s="610" t="s">
        <v>86</v>
      </c>
    </row>
    <row r="50" customHeight="1" spans="1:4">
      <c r="A50" s="597" t="s">
        <v>21</v>
      </c>
      <c r="B50" s="608" t="s">
        <v>22</v>
      </c>
      <c r="C50" s="612" t="s">
        <v>87</v>
      </c>
      <c r="D50" s="610" t="s">
        <v>88</v>
      </c>
    </row>
    <row r="51" customHeight="1" spans="1:4">
      <c r="A51" s="597" t="s">
        <v>21</v>
      </c>
      <c r="B51" s="608" t="s">
        <v>22</v>
      </c>
      <c r="C51" s="612" t="s">
        <v>89</v>
      </c>
      <c r="D51" s="610" t="s">
        <v>90</v>
      </c>
    </row>
    <row r="52" customHeight="1" spans="1:4">
      <c r="A52" s="597" t="s">
        <v>21</v>
      </c>
      <c r="B52" s="608" t="s">
        <v>22</v>
      </c>
      <c r="C52" s="612" t="s">
        <v>91</v>
      </c>
      <c r="D52" s="610" t="s">
        <v>92</v>
      </c>
    </row>
    <row r="53" customHeight="1" spans="1:4">
      <c r="A53" s="597" t="s">
        <v>21</v>
      </c>
      <c r="B53" s="608" t="s">
        <v>22</v>
      </c>
      <c r="C53" s="611" t="s">
        <v>93</v>
      </c>
      <c r="D53" s="610" t="s">
        <v>94</v>
      </c>
    </row>
    <row r="54" customHeight="1" spans="1:4">
      <c r="A54" s="597" t="s">
        <v>21</v>
      </c>
      <c r="B54" s="608" t="s">
        <v>22</v>
      </c>
      <c r="C54" s="611" t="s">
        <v>95</v>
      </c>
      <c r="D54" s="610" t="s">
        <v>96</v>
      </c>
    </row>
    <row r="55" customHeight="1" spans="1:4">
      <c r="A55" s="597" t="s">
        <v>21</v>
      </c>
      <c r="B55" s="608" t="s">
        <v>22</v>
      </c>
      <c r="C55" s="611" t="s">
        <v>97</v>
      </c>
      <c r="D55" s="610" t="s">
        <v>98</v>
      </c>
    </row>
    <row r="56" customHeight="1" spans="1:4">
      <c r="A56" s="597" t="s">
        <v>21</v>
      </c>
      <c r="B56" s="608" t="s">
        <v>22</v>
      </c>
      <c r="C56" s="609" t="s">
        <v>99</v>
      </c>
      <c r="D56" s="610" t="s">
        <v>100</v>
      </c>
    </row>
    <row r="57" customHeight="1" spans="1:4">
      <c r="A57" s="597" t="s">
        <v>21</v>
      </c>
      <c r="B57" s="608" t="s">
        <v>22</v>
      </c>
      <c r="C57" s="612" t="s">
        <v>101</v>
      </c>
      <c r="D57" s="610" t="s">
        <v>102</v>
      </c>
    </row>
    <row r="58" customHeight="1" spans="1:4">
      <c r="A58" s="597" t="s">
        <v>21</v>
      </c>
      <c r="B58" s="608" t="s">
        <v>22</v>
      </c>
      <c r="C58" s="612" t="s">
        <v>103</v>
      </c>
      <c r="D58" s="610" t="s">
        <v>104</v>
      </c>
    </row>
    <row r="59" customHeight="1" spans="1:4">
      <c r="A59" s="597" t="s">
        <v>21</v>
      </c>
      <c r="B59" s="608" t="s">
        <v>22</v>
      </c>
      <c r="C59" s="612" t="s">
        <v>105</v>
      </c>
      <c r="D59" s="610" t="s">
        <v>106</v>
      </c>
    </row>
    <row r="60" customHeight="1" spans="1:4">
      <c r="A60" s="597" t="s">
        <v>21</v>
      </c>
      <c r="B60" s="608" t="s">
        <v>22</v>
      </c>
      <c r="C60" s="611" t="s">
        <v>107</v>
      </c>
      <c r="D60" s="610" t="s">
        <v>108</v>
      </c>
    </row>
    <row r="61" customHeight="1" spans="1:4">
      <c r="A61" s="597" t="s">
        <v>21</v>
      </c>
      <c r="B61" s="608" t="s">
        <v>22</v>
      </c>
      <c r="C61" s="611" t="s">
        <v>109</v>
      </c>
      <c r="D61" s="610" t="s">
        <v>110</v>
      </c>
    </row>
    <row r="62" customHeight="1" spans="1:4">
      <c r="A62" s="597" t="s">
        <v>21</v>
      </c>
      <c r="B62" s="608" t="s">
        <v>22</v>
      </c>
      <c r="C62" s="611" t="s">
        <v>111</v>
      </c>
      <c r="D62" s="610" t="s">
        <v>112</v>
      </c>
    </row>
    <row r="63" customHeight="1" spans="1:4">
      <c r="A63" s="597" t="s">
        <v>21</v>
      </c>
      <c r="B63" s="608" t="s">
        <v>22</v>
      </c>
      <c r="C63" s="611" t="s">
        <v>113</v>
      </c>
      <c r="D63" s="610" t="s">
        <v>114</v>
      </c>
    </row>
    <row r="64" customHeight="1" spans="1:4">
      <c r="A64" s="597" t="s">
        <v>21</v>
      </c>
      <c r="B64" s="608" t="s">
        <v>22</v>
      </c>
      <c r="C64" s="611" t="s">
        <v>115</v>
      </c>
      <c r="D64" s="610" t="s">
        <v>116</v>
      </c>
    </row>
    <row r="65" s="591" customFormat="1" customHeight="1" spans="1:4">
      <c r="A65" s="607" t="s">
        <v>21</v>
      </c>
      <c r="B65" s="608" t="s">
        <v>22</v>
      </c>
      <c r="C65" s="609" t="s">
        <v>117</v>
      </c>
      <c r="D65" s="610" t="s">
        <v>118</v>
      </c>
    </row>
    <row r="66" customHeight="1" spans="1:4">
      <c r="A66" s="597" t="s">
        <v>21</v>
      </c>
      <c r="B66" s="608" t="s">
        <v>22</v>
      </c>
      <c r="C66" s="611" t="s">
        <v>119</v>
      </c>
      <c r="D66" s="610" t="s">
        <v>120</v>
      </c>
    </row>
    <row r="67" customHeight="1" spans="1:4">
      <c r="A67" s="597" t="s">
        <v>21</v>
      </c>
      <c r="B67" s="608" t="s">
        <v>22</v>
      </c>
      <c r="C67" s="611" t="s">
        <v>121</v>
      </c>
      <c r="D67" s="610" t="s">
        <v>122</v>
      </c>
    </row>
    <row r="68" customHeight="1" spans="1:4">
      <c r="A68" s="597" t="s">
        <v>21</v>
      </c>
      <c r="B68" s="608" t="s">
        <v>22</v>
      </c>
      <c r="C68" s="611" t="s">
        <v>123</v>
      </c>
      <c r="D68" s="610" t="s">
        <v>124</v>
      </c>
    </row>
    <row r="69" customHeight="1" spans="1:4">
      <c r="A69" s="597" t="s">
        <v>21</v>
      </c>
      <c r="B69" s="608" t="s">
        <v>22</v>
      </c>
      <c r="C69" s="611" t="s">
        <v>125</v>
      </c>
      <c r="D69" s="610" t="s">
        <v>126</v>
      </c>
    </row>
    <row r="70" customHeight="1" spans="1:4">
      <c r="A70" s="597" t="s">
        <v>21</v>
      </c>
      <c r="B70" s="608" t="s">
        <v>22</v>
      </c>
      <c r="C70" s="611" t="s">
        <v>127</v>
      </c>
      <c r="D70" s="610" t="s">
        <v>128</v>
      </c>
    </row>
    <row r="71" customHeight="1" spans="1:4">
      <c r="A71" s="597" t="s">
        <v>21</v>
      </c>
      <c r="B71" s="608" t="s">
        <v>22</v>
      </c>
      <c r="C71" s="611" t="s">
        <v>129</v>
      </c>
      <c r="D71" s="610" t="s">
        <v>130</v>
      </c>
    </row>
    <row r="72" customHeight="1" spans="1:4">
      <c r="A72" s="597" t="s">
        <v>21</v>
      </c>
      <c r="B72" s="608" t="s">
        <v>22</v>
      </c>
      <c r="C72" s="611" t="s">
        <v>131</v>
      </c>
      <c r="D72" s="610" t="s">
        <v>132</v>
      </c>
    </row>
    <row r="73" customHeight="1" spans="1:4">
      <c r="A73" s="597" t="s">
        <v>21</v>
      </c>
      <c r="B73" s="608" t="s">
        <v>22</v>
      </c>
      <c r="C73" s="611" t="s">
        <v>133</v>
      </c>
      <c r="D73" s="610" t="s">
        <v>134</v>
      </c>
    </row>
    <row r="74" customHeight="1" spans="1:4">
      <c r="A74" s="597" t="s">
        <v>21</v>
      </c>
      <c r="B74" s="608" t="s">
        <v>22</v>
      </c>
      <c r="C74" s="611" t="s">
        <v>135</v>
      </c>
      <c r="D74" s="610" t="s">
        <v>136</v>
      </c>
    </row>
    <row r="75" customHeight="1" spans="1:4">
      <c r="A75" s="597" t="s">
        <v>21</v>
      </c>
      <c r="B75" s="608" t="s">
        <v>22</v>
      </c>
      <c r="C75" s="611" t="s">
        <v>137</v>
      </c>
      <c r="D75" s="610" t="s">
        <v>138</v>
      </c>
    </row>
    <row r="76" customHeight="1" spans="1:4">
      <c r="A76" s="597" t="s">
        <v>21</v>
      </c>
      <c r="B76" s="608" t="s">
        <v>22</v>
      </c>
      <c r="C76" s="611" t="s">
        <v>139</v>
      </c>
      <c r="D76" s="610" t="s">
        <v>140</v>
      </c>
    </row>
    <row r="77" customHeight="1" spans="1:4">
      <c r="A77" s="597" t="s">
        <v>21</v>
      </c>
      <c r="B77" s="608" t="s">
        <v>22</v>
      </c>
      <c r="C77" s="611" t="s">
        <v>141</v>
      </c>
      <c r="D77" s="610" t="s">
        <v>142</v>
      </c>
    </row>
    <row r="78" customHeight="1" spans="1:4">
      <c r="A78" s="597" t="s">
        <v>21</v>
      </c>
      <c r="B78" s="608" t="s">
        <v>22</v>
      </c>
      <c r="C78" s="611" t="s">
        <v>143</v>
      </c>
      <c r="D78" s="610" t="s">
        <v>144</v>
      </c>
    </row>
    <row r="79" s="591" customFormat="1" customHeight="1" spans="1:4">
      <c r="A79" s="607" t="s">
        <v>21</v>
      </c>
      <c r="B79" s="608" t="s">
        <v>22</v>
      </c>
      <c r="C79" s="609" t="s">
        <v>145</v>
      </c>
      <c r="D79" s="610" t="s">
        <v>146</v>
      </c>
    </row>
    <row r="80" customHeight="1" spans="1:4">
      <c r="A80" s="597" t="s">
        <v>21</v>
      </c>
      <c r="B80" s="608" t="s">
        <v>22</v>
      </c>
      <c r="C80" s="611" t="s">
        <v>147</v>
      </c>
      <c r="D80" s="610" t="s">
        <v>148</v>
      </c>
    </row>
    <row r="81" customHeight="1" spans="1:4">
      <c r="A81" s="597" t="s">
        <v>21</v>
      </c>
      <c r="B81" s="608" t="s">
        <v>22</v>
      </c>
      <c r="C81" s="611" t="s">
        <v>149</v>
      </c>
      <c r="D81" s="610" t="s">
        <v>150</v>
      </c>
    </row>
    <row r="82" customHeight="1" spans="1:4">
      <c r="A82" s="597" t="s">
        <v>21</v>
      </c>
      <c r="B82" s="608" t="s">
        <v>22</v>
      </c>
      <c r="C82" s="611" t="s">
        <v>151</v>
      </c>
      <c r="D82" s="610" t="s">
        <v>152</v>
      </c>
    </row>
    <row r="83" customHeight="1" spans="1:4">
      <c r="A83" s="597" t="s">
        <v>21</v>
      </c>
      <c r="B83" s="608" t="s">
        <v>22</v>
      </c>
      <c r="C83" s="611" t="s">
        <v>153</v>
      </c>
      <c r="D83" s="610" t="s">
        <v>154</v>
      </c>
    </row>
    <row r="84" customHeight="1" spans="1:4">
      <c r="A84" s="597" t="s">
        <v>21</v>
      </c>
      <c r="B84" s="608" t="s">
        <v>22</v>
      </c>
      <c r="C84" s="611" t="s">
        <v>155</v>
      </c>
      <c r="D84" s="610" t="s">
        <v>156</v>
      </c>
    </row>
    <row r="85" customHeight="1" spans="1:4">
      <c r="A85" s="597" t="s">
        <v>21</v>
      </c>
      <c r="B85" s="608" t="s">
        <v>22</v>
      </c>
      <c r="C85" s="611" t="s">
        <v>157</v>
      </c>
      <c r="D85" s="610" t="s">
        <v>158</v>
      </c>
    </row>
    <row r="86" customHeight="1" spans="1:4">
      <c r="A86" s="597" t="s">
        <v>21</v>
      </c>
      <c r="B86" s="608" t="s">
        <v>22</v>
      </c>
      <c r="C86" s="611" t="s">
        <v>159</v>
      </c>
      <c r="D86" s="610" t="s">
        <v>160</v>
      </c>
    </row>
    <row r="87" customHeight="1" spans="1:4">
      <c r="A87" s="602" t="s">
        <v>21</v>
      </c>
      <c r="B87" s="613" t="s">
        <v>22</v>
      </c>
      <c r="C87" s="611" t="s">
        <v>161</v>
      </c>
      <c r="D87" s="610" t="s">
        <v>162</v>
      </c>
    </row>
    <row r="88" customHeight="1" spans="3:3">
      <c r="C88" s="611"/>
    </row>
    <row r="89" customHeight="1" spans="3:3">
      <c r="C89" s="611"/>
    </row>
    <row r="90" customHeight="1" spans="3:3">
      <c r="C90" s="611"/>
    </row>
    <row r="91" customHeight="1" spans="3:3">
      <c r="C91" s="611"/>
    </row>
  </sheetData>
  <mergeCells count="3">
    <mergeCell ref="A2:B2"/>
    <mergeCell ref="A4:B4"/>
    <mergeCell ref="A12:B12"/>
  </mergeCells>
  <hyperlinks>
    <hyperlink ref="B9" r:id="rId1"/>
  </hyperlinks>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92D050"/>
    <pageSetUpPr fitToPage="1"/>
  </sheetPr>
  <dimension ref="A1:F26"/>
  <sheetViews>
    <sheetView view="pageBreakPreview" zoomScaleNormal="100" workbookViewId="0">
      <selection activeCell="B17" sqref="B17"/>
    </sheetView>
  </sheetViews>
  <sheetFormatPr defaultColWidth="9" defaultRowHeight="15.75" customHeight="1" outlineLevelCol="5"/>
  <cols>
    <col min="1" max="1" width="7.5" style="392" customWidth="1"/>
    <col min="2" max="2" width="28" style="392" customWidth="1"/>
    <col min="3" max="3" width="20.1" style="392" customWidth="1"/>
    <col min="4" max="5" width="19.1" style="392" customWidth="1"/>
    <col min="6" max="6" width="14.4" style="392" customWidth="1"/>
    <col min="7" max="16384" width="9" style="392"/>
  </cols>
  <sheetData>
    <row r="1" s="417" customFormat="1" ht="30" customHeight="1" spans="1:6">
      <c r="A1" s="419" t="s">
        <v>389</v>
      </c>
      <c r="B1" s="419"/>
      <c r="C1" s="419"/>
      <c r="D1" s="419"/>
      <c r="E1" s="419"/>
      <c r="F1" s="419"/>
    </row>
    <row r="2" ht="14.1" customHeight="1" spans="1:6">
      <c r="A2" s="394" t="str">
        <f>填表信息!A17&amp;" "&amp;TEXT(填表信息!B17,"yyyy年mm月dd日")</f>
        <v>评估基准日： 2023年07月31日</v>
      </c>
      <c r="B2" s="394"/>
      <c r="C2" s="394"/>
      <c r="D2" s="394"/>
      <c r="E2" s="394"/>
      <c r="F2" s="394"/>
    </row>
    <row r="3" ht="14.1" customHeight="1" spans="1:6">
      <c r="A3" s="394"/>
      <c r="B3" s="394"/>
      <c r="C3" s="394"/>
      <c r="D3" s="394"/>
      <c r="E3" s="394"/>
      <c r="F3" s="420" t="s">
        <v>390</v>
      </c>
    </row>
    <row r="4" customHeight="1" spans="1:6">
      <c r="A4" s="396" t="str">
        <f>填表信息!A5&amp;填表信息!B5</f>
        <v>产权持有人：北京巴布科克·威尔科克斯有限公司</v>
      </c>
      <c r="B4" s="396"/>
      <c r="C4" s="396"/>
      <c r="F4" s="421" t="s">
        <v>286</v>
      </c>
    </row>
    <row r="5" s="393" customFormat="1" customHeight="1" spans="1:6">
      <c r="A5" s="399" t="s">
        <v>363</v>
      </c>
      <c r="B5" s="399" t="s">
        <v>364</v>
      </c>
      <c r="C5" s="399" t="s">
        <v>247</v>
      </c>
      <c r="D5" s="399" t="s">
        <v>289</v>
      </c>
      <c r="E5" s="422" t="s">
        <v>251</v>
      </c>
      <c r="F5" s="399" t="s">
        <v>290</v>
      </c>
    </row>
    <row r="6" customHeight="1" spans="1:6">
      <c r="A6" s="399" t="s">
        <v>391</v>
      </c>
      <c r="B6" s="59" t="s">
        <v>392</v>
      </c>
      <c r="C6" s="424">
        <f>'3-2-1交易性-股票'!G27</f>
        <v>0</v>
      </c>
      <c r="D6" s="403">
        <f>'3-2-1交易性-股票'!I27</f>
        <v>0</v>
      </c>
      <c r="E6" s="403">
        <f>D6-C6</f>
        <v>0</v>
      </c>
      <c r="F6" s="403" t="str">
        <f>IF(C6=0,"",E6/C6*100)</f>
        <v/>
      </c>
    </row>
    <row r="7" customHeight="1" spans="1:6">
      <c r="A7" s="399" t="s">
        <v>393</v>
      </c>
      <c r="B7" s="59" t="s">
        <v>394</v>
      </c>
      <c r="C7" s="424">
        <f>'3-2-2交易性-债券'!H27</f>
        <v>0</v>
      </c>
      <c r="D7" s="424">
        <f>'3-2-2交易性-债券'!I27</f>
        <v>0</v>
      </c>
      <c r="E7" s="403">
        <f>D7-C7</f>
        <v>0</v>
      </c>
      <c r="F7" s="403" t="str">
        <f>IF(C7=0,"",E7/C7*100)</f>
        <v/>
      </c>
    </row>
    <row r="8" customHeight="1" spans="1:6">
      <c r="A8" s="399" t="s">
        <v>395</v>
      </c>
      <c r="B8" s="59" t="s">
        <v>396</v>
      </c>
      <c r="C8" s="424">
        <f>'3-2-3交易性-基金'!G27</f>
        <v>0</v>
      </c>
      <c r="D8" s="403">
        <f>'3-2-3交易性-基金'!I27</f>
        <v>0</v>
      </c>
      <c r="E8" s="403">
        <f>D8-C8</f>
        <v>0</v>
      </c>
      <c r="F8" s="403" t="str">
        <f>IF(C8=0,"",E8/C8*100)</f>
        <v/>
      </c>
    </row>
    <row r="9" customHeight="1" spans="1:6">
      <c r="A9" s="399"/>
      <c r="B9" s="399"/>
      <c r="C9" s="424"/>
      <c r="D9" s="403"/>
      <c r="E9" s="403"/>
      <c r="F9" s="403"/>
    </row>
    <row r="10" customHeight="1" spans="1:6">
      <c r="A10" s="43"/>
      <c r="B10" s="59"/>
      <c r="C10" s="424"/>
      <c r="D10" s="403"/>
      <c r="E10" s="403"/>
      <c r="F10" s="403"/>
    </row>
    <row r="11" customHeight="1" spans="1:6">
      <c r="A11" s="43"/>
      <c r="B11" s="59"/>
      <c r="C11" s="424"/>
      <c r="D11" s="403"/>
      <c r="E11" s="403"/>
      <c r="F11" s="403"/>
    </row>
    <row r="12" customHeight="1" spans="1:6">
      <c r="A12" s="43"/>
      <c r="B12" s="59"/>
      <c r="C12" s="424"/>
      <c r="D12" s="403"/>
      <c r="E12" s="403"/>
      <c r="F12" s="403"/>
    </row>
    <row r="13" customHeight="1" spans="1:6">
      <c r="A13" s="43"/>
      <c r="B13" s="59"/>
      <c r="C13" s="424"/>
      <c r="D13" s="403"/>
      <c r="E13" s="403"/>
      <c r="F13" s="403"/>
    </row>
    <row r="14" customHeight="1" spans="1:6">
      <c r="A14" s="43"/>
      <c r="B14" s="59"/>
      <c r="C14" s="424"/>
      <c r="D14" s="403"/>
      <c r="E14" s="403"/>
      <c r="F14" s="403"/>
    </row>
    <row r="15" customHeight="1" spans="1:6">
      <c r="A15" s="43"/>
      <c r="B15" s="59"/>
      <c r="C15" s="424"/>
      <c r="D15" s="403"/>
      <c r="E15" s="403"/>
      <c r="F15" s="403"/>
    </row>
    <row r="16" customHeight="1" spans="1:6">
      <c r="A16" s="43"/>
      <c r="B16" s="59"/>
      <c r="C16" s="424"/>
      <c r="D16" s="403"/>
      <c r="E16" s="403"/>
      <c r="F16" s="403"/>
    </row>
    <row r="17" customHeight="1" spans="1:6">
      <c r="A17" s="43"/>
      <c r="B17" s="59"/>
      <c r="C17" s="424"/>
      <c r="D17" s="403"/>
      <c r="E17" s="403"/>
      <c r="F17" s="403"/>
    </row>
    <row r="18" customHeight="1" spans="1:6">
      <c r="A18" s="43"/>
      <c r="B18" s="59"/>
      <c r="C18" s="424"/>
      <c r="D18" s="403"/>
      <c r="E18" s="403"/>
      <c r="F18" s="403"/>
    </row>
    <row r="19" customHeight="1" spans="1:6">
      <c r="A19" s="43"/>
      <c r="B19" s="59"/>
      <c r="C19" s="424"/>
      <c r="D19" s="403"/>
      <c r="E19" s="403"/>
      <c r="F19" s="403"/>
    </row>
    <row r="20" customHeight="1" spans="1:6">
      <c r="A20" s="43"/>
      <c r="B20" s="59"/>
      <c r="C20" s="424"/>
      <c r="D20" s="403"/>
      <c r="E20" s="403"/>
      <c r="F20" s="403"/>
    </row>
    <row r="21" customHeight="1" spans="1:6">
      <c r="A21" s="43"/>
      <c r="B21" s="59"/>
      <c r="C21" s="424"/>
      <c r="D21" s="403"/>
      <c r="E21" s="403"/>
      <c r="F21" s="403"/>
    </row>
    <row r="22" customHeight="1" spans="1:6">
      <c r="A22" s="43"/>
      <c r="B22" s="59"/>
      <c r="C22" s="424"/>
      <c r="D22" s="403"/>
      <c r="E22" s="403"/>
      <c r="F22" s="403"/>
    </row>
    <row r="23" customHeight="1" spans="1:6">
      <c r="A23" s="43"/>
      <c r="B23" s="59"/>
      <c r="C23" s="424"/>
      <c r="D23" s="403"/>
      <c r="E23" s="403"/>
      <c r="F23" s="403"/>
    </row>
    <row r="24" customHeight="1" spans="1:6">
      <c r="A24" s="422" t="s">
        <v>397</v>
      </c>
      <c r="B24" s="456"/>
      <c r="C24" s="424">
        <f>SUM(C6:C23)</f>
        <v>0</v>
      </c>
      <c r="D24" s="424">
        <f>SUM(D6:D23)</f>
        <v>0</v>
      </c>
      <c r="E24" s="403">
        <f>D24-C24</f>
        <v>0</v>
      </c>
      <c r="F24" s="403" t="str">
        <f>IF(C24=0,"",E24/C24*100)</f>
        <v/>
      </c>
    </row>
    <row r="25" customHeight="1" spans="1:6">
      <c r="A25" s="431"/>
      <c r="D25" s="409" t="str">
        <f>填表信息!A20&amp;填表信息!B20</f>
        <v>评估人员：XXX</v>
      </c>
      <c r="E25" s="409"/>
      <c r="F25" s="409"/>
    </row>
    <row r="26" customHeight="1" spans="1:1">
      <c r="A26" s="431"/>
    </row>
  </sheetData>
  <mergeCells count="4">
    <mergeCell ref="A1:F1"/>
    <mergeCell ref="A2:F2"/>
    <mergeCell ref="A4:C4"/>
    <mergeCell ref="A24:B24"/>
  </mergeCells>
  <printOptions horizontalCentered="1"/>
  <pageMargins left="1" right="1" top="0.87" bottom="0.87" header="1.06" footer="0.51"/>
  <pageSetup paperSize="9" fitToHeight="0" orientation="landscape"/>
  <headerFooter alignWithMargins="0"/>
</worksheet>
</file>

<file path=xl/worksheets/sheet10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0"/>
  <dimension ref="A1:I30"/>
  <sheetViews>
    <sheetView view="pageBreakPreview" zoomScaleNormal="100" workbookViewId="0">
      <selection activeCell="B17" sqref="B17"/>
    </sheetView>
  </sheetViews>
  <sheetFormatPr defaultColWidth="9" defaultRowHeight="13"/>
  <cols>
    <col min="1" max="1" width="7" style="13" customWidth="1"/>
    <col min="2" max="2" width="24.1" style="13" customWidth="1"/>
    <col min="3" max="3" width="15.5" style="13" customWidth="1"/>
    <col min="4" max="6" width="12.6" style="13" customWidth="1"/>
    <col min="7" max="7" width="19.1" style="13" customWidth="1"/>
    <col min="8" max="8" width="18.6" style="13" customWidth="1"/>
    <col min="9" max="9" width="18.1" style="13" customWidth="1"/>
    <col min="10" max="16384" width="9" style="13"/>
  </cols>
  <sheetData>
    <row r="1" s="11" customFormat="1" ht="30" customHeight="1" spans="1:9">
      <c r="A1" s="14" t="s">
        <v>1537</v>
      </c>
      <c r="B1" s="14"/>
      <c r="C1" s="39"/>
      <c r="D1" s="39"/>
      <c r="E1" s="39"/>
      <c r="F1" s="39"/>
      <c r="G1" s="39"/>
      <c r="H1" s="39"/>
      <c r="I1" s="39"/>
    </row>
    <row r="2" ht="14.1" customHeight="1" spans="1:9">
      <c r="A2" s="16" t="str">
        <f>填表信息!A17&amp;" "&amp;TEXT(填表信息!B17,"yyyy年mm月dd日")</f>
        <v>评估基准日： 2023年07月31日</v>
      </c>
      <c r="B2" s="16"/>
      <c r="C2" s="17"/>
      <c r="D2" s="17"/>
      <c r="E2" s="17"/>
      <c r="F2" s="17"/>
      <c r="G2" s="17"/>
      <c r="H2" s="17"/>
      <c r="I2" s="17"/>
    </row>
    <row r="3" ht="14.1" customHeight="1" spans="1:9">
      <c r="A3" s="17"/>
      <c r="B3" s="17"/>
      <c r="C3" s="17"/>
      <c r="D3" s="17"/>
      <c r="E3" s="17"/>
      <c r="F3" s="17"/>
      <c r="G3" s="17"/>
      <c r="H3" s="17"/>
      <c r="I3" s="19" t="s">
        <v>1538</v>
      </c>
    </row>
    <row r="4" ht="15.75" customHeight="1" spans="1:9">
      <c r="A4" s="20" t="str">
        <f>填表信息!A5&amp;填表信息!B5</f>
        <v>产权持有人：北京巴布科克·威尔科克斯有限公司</v>
      </c>
      <c r="B4" s="20"/>
      <c r="C4" s="20"/>
      <c r="D4" s="20"/>
      <c r="E4" s="20"/>
      <c r="F4" s="20"/>
      <c r="G4" s="20"/>
      <c r="I4" s="21" t="s">
        <v>353</v>
      </c>
    </row>
    <row r="5" s="12" customFormat="1" ht="15.75" customHeight="1" spans="1:9">
      <c r="A5" s="22" t="s">
        <v>511</v>
      </c>
      <c r="B5" s="22" t="s">
        <v>1518</v>
      </c>
      <c r="C5" s="22" t="s">
        <v>1533</v>
      </c>
      <c r="D5" s="22" t="s">
        <v>576</v>
      </c>
      <c r="E5" s="32" t="s">
        <v>544</v>
      </c>
      <c r="F5" s="22" t="s">
        <v>1539</v>
      </c>
      <c r="G5" s="23" t="s">
        <v>356</v>
      </c>
      <c r="H5" s="22" t="s">
        <v>248</v>
      </c>
      <c r="I5" s="22" t="s">
        <v>516</v>
      </c>
    </row>
    <row r="6" ht="15.75" customHeight="1" spans="1:9">
      <c r="A6" s="24"/>
      <c r="B6" s="24"/>
      <c r="C6" s="30"/>
      <c r="D6" s="26"/>
      <c r="E6" s="42"/>
      <c r="F6" s="42"/>
      <c r="G6" s="40"/>
      <c r="H6" s="41"/>
      <c r="I6" s="29"/>
    </row>
    <row r="7" ht="15.75" customHeight="1" spans="1:9">
      <c r="A7" s="24"/>
      <c r="B7" s="24"/>
      <c r="C7" s="30"/>
      <c r="D7" s="26"/>
      <c r="E7" s="42"/>
      <c r="F7" s="42"/>
      <c r="G7" s="40"/>
      <c r="H7" s="41"/>
      <c r="I7" s="29"/>
    </row>
    <row r="8" ht="15.75" customHeight="1" spans="1:9">
      <c r="A8" s="24"/>
      <c r="B8" s="24"/>
      <c r="C8" s="30"/>
      <c r="D8" s="26"/>
      <c r="E8" s="42"/>
      <c r="F8" s="42"/>
      <c r="G8" s="40"/>
      <c r="H8" s="41"/>
      <c r="I8" s="29"/>
    </row>
    <row r="9" ht="15.75" customHeight="1" spans="1:9">
      <c r="A9" s="24"/>
      <c r="B9" s="24"/>
      <c r="C9" s="30"/>
      <c r="D9" s="26"/>
      <c r="E9" s="42"/>
      <c r="F9" s="42"/>
      <c r="G9" s="40"/>
      <c r="H9" s="41"/>
      <c r="I9" s="29"/>
    </row>
    <row r="10" ht="15.75" customHeight="1" spans="1:9">
      <c r="A10" s="24"/>
      <c r="B10" s="24"/>
      <c r="C10" s="30"/>
      <c r="D10" s="26"/>
      <c r="E10" s="42"/>
      <c r="F10" s="42"/>
      <c r="G10" s="40"/>
      <c r="H10" s="41"/>
      <c r="I10" s="29"/>
    </row>
    <row r="11" ht="15.75" customHeight="1" spans="1:9">
      <c r="A11" s="24"/>
      <c r="B11" s="24"/>
      <c r="C11" s="30"/>
      <c r="D11" s="26"/>
      <c r="E11" s="42"/>
      <c r="F11" s="42"/>
      <c r="G11" s="40"/>
      <c r="H11" s="41"/>
      <c r="I11" s="29"/>
    </row>
    <row r="12" ht="15.75" customHeight="1" spans="1:9">
      <c r="A12" s="24"/>
      <c r="B12" s="24"/>
      <c r="C12" s="30"/>
      <c r="D12" s="26"/>
      <c r="E12" s="42"/>
      <c r="F12" s="42"/>
      <c r="G12" s="40"/>
      <c r="H12" s="41"/>
      <c r="I12" s="29"/>
    </row>
    <row r="13" ht="15.75" customHeight="1" spans="1:9">
      <c r="A13" s="24"/>
      <c r="B13" s="24"/>
      <c r="C13" s="30"/>
      <c r="D13" s="26"/>
      <c r="E13" s="42"/>
      <c r="F13" s="42"/>
      <c r="G13" s="40"/>
      <c r="H13" s="41"/>
      <c r="I13" s="29"/>
    </row>
    <row r="14" ht="15.75" customHeight="1" spans="1:9">
      <c r="A14" s="24"/>
      <c r="B14" s="24"/>
      <c r="C14" s="30"/>
      <c r="D14" s="26"/>
      <c r="E14" s="42"/>
      <c r="F14" s="42"/>
      <c r="G14" s="40"/>
      <c r="H14" s="41"/>
      <c r="I14" s="29"/>
    </row>
    <row r="15" ht="15.75" customHeight="1" spans="1:9">
      <c r="A15" s="24"/>
      <c r="B15" s="24"/>
      <c r="C15" s="30"/>
      <c r="D15" s="26"/>
      <c r="E15" s="42"/>
      <c r="F15" s="42"/>
      <c r="G15" s="40"/>
      <c r="H15" s="41"/>
      <c r="I15" s="29"/>
    </row>
    <row r="16" ht="15.75" customHeight="1" spans="1:9">
      <c r="A16" s="24"/>
      <c r="B16" s="24"/>
      <c r="C16" s="30"/>
      <c r="D16" s="26"/>
      <c r="E16" s="42"/>
      <c r="F16" s="42"/>
      <c r="G16" s="40"/>
      <c r="H16" s="41"/>
      <c r="I16" s="29"/>
    </row>
    <row r="17" ht="15.75" customHeight="1" spans="1:9">
      <c r="A17" s="24"/>
      <c r="B17" s="43"/>
      <c r="C17" s="30"/>
      <c r="D17" s="26"/>
      <c r="E17" s="42"/>
      <c r="F17" s="42"/>
      <c r="G17" s="40"/>
      <c r="H17" s="41"/>
      <c r="I17" s="29"/>
    </row>
    <row r="18" ht="15.75" customHeight="1" spans="1:9">
      <c r="A18" s="24"/>
      <c r="B18" s="24"/>
      <c r="C18" s="30"/>
      <c r="D18" s="26"/>
      <c r="E18" s="42"/>
      <c r="F18" s="42"/>
      <c r="G18" s="40"/>
      <c r="H18" s="41"/>
      <c r="I18" s="29"/>
    </row>
    <row r="19" ht="15.75" customHeight="1" spans="1:9">
      <c r="A19" s="24"/>
      <c r="B19" s="24"/>
      <c r="C19" s="30"/>
      <c r="D19" s="26"/>
      <c r="E19" s="42"/>
      <c r="F19" s="42"/>
      <c r="G19" s="40"/>
      <c r="H19" s="41"/>
      <c r="I19" s="29"/>
    </row>
    <row r="20" ht="15.75" customHeight="1" spans="1:9">
      <c r="A20" s="24"/>
      <c r="B20" s="24"/>
      <c r="C20" s="30"/>
      <c r="D20" s="26"/>
      <c r="E20" s="42"/>
      <c r="F20" s="42"/>
      <c r="G20" s="40"/>
      <c r="H20" s="41"/>
      <c r="I20" s="29"/>
    </row>
    <row r="21" ht="15.75" customHeight="1" spans="1:9">
      <c r="A21" s="24"/>
      <c r="B21" s="24"/>
      <c r="C21" s="30"/>
      <c r="D21" s="26"/>
      <c r="E21" s="42"/>
      <c r="F21" s="42"/>
      <c r="G21" s="40"/>
      <c r="H21" s="41"/>
      <c r="I21" s="29"/>
    </row>
    <row r="22" ht="15.75" customHeight="1" spans="1:9">
      <c r="A22" s="24"/>
      <c r="B22" s="24"/>
      <c r="C22" s="30"/>
      <c r="D22" s="26"/>
      <c r="E22" s="42"/>
      <c r="F22" s="42"/>
      <c r="G22" s="40"/>
      <c r="H22" s="41"/>
      <c r="I22" s="29"/>
    </row>
    <row r="23" ht="15.75" customHeight="1" spans="1:9">
      <c r="A23" s="24"/>
      <c r="B23" s="24"/>
      <c r="C23" s="30"/>
      <c r="D23" s="26"/>
      <c r="E23" s="42"/>
      <c r="F23" s="42"/>
      <c r="G23" s="40"/>
      <c r="H23" s="41"/>
      <c r="I23" s="29"/>
    </row>
    <row r="24" ht="15.75" customHeight="1" spans="1:9">
      <c r="A24" s="24"/>
      <c r="B24" s="24"/>
      <c r="C24" s="30"/>
      <c r="D24" s="26"/>
      <c r="E24" s="42"/>
      <c r="F24" s="42"/>
      <c r="G24" s="40"/>
      <c r="H24" s="41"/>
      <c r="I24" s="29"/>
    </row>
    <row r="25" ht="15.75" customHeight="1" spans="1:9">
      <c r="A25" s="24"/>
      <c r="B25" s="24"/>
      <c r="C25" s="30"/>
      <c r="D25" s="26"/>
      <c r="E25" s="42"/>
      <c r="F25" s="42"/>
      <c r="G25" s="40"/>
      <c r="H25" s="41"/>
      <c r="I25" s="29"/>
    </row>
    <row r="26" ht="15.75" customHeight="1" spans="1:9">
      <c r="A26" s="24"/>
      <c r="B26" s="24"/>
      <c r="C26" s="30"/>
      <c r="D26" s="26"/>
      <c r="E26" s="42"/>
      <c r="F26" s="42"/>
      <c r="G26" s="40"/>
      <c r="H26" s="41"/>
      <c r="I26" s="29"/>
    </row>
    <row r="27" ht="15.75" customHeight="1" spans="1:9">
      <c r="A27" s="24"/>
      <c r="B27" s="24"/>
      <c r="C27" s="30"/>
      <c r="D27" s="26"/>
      <c r="E27" s="42"/>
      <c r="F27" s="42"/>
      <c r="G27" s="40"/>
      <c r="H27" s="41"/>
      <c r="I27" s="29"/>
    </row>
    <row r="28" ht="15.75" customHeight="1" spans="1:9">
      <c r="A28" s="32" t="s">
        <v>529</v>
      </c>
      <c r="B28" s="44"/>
      <c r="C28" s="33"/>
      <c r="D28" s="26"/>
      <c r="E28" s="26"/>
      <c r="F28" s="26"/>
      <c r="G28" s="41">
        <f>SUM(G6:G27)</f>
        <v>0</v>
      </c>
      <c r="H28" s="41">
        <f>SUM(H6:H27)</f>
        <v>0</v>
      </c>
      <c r="I28" s="29"/>
    </row>
    <row r="29" ht="15.75" customHeight="1" spans="1:9">
      <c r="A29" s="34" t="str">
        <f>填表信息!$A$6&amp;填表信息!$B$6</f>
        <v>产权持有人填表人：罗钰</v>
      </c>
      <c r="B29" s="34"/>
      <c r="C29" s="34"/>
      <c r="D29" s="34"/>
      <c r="E29" s="34"/>
      <c r="F29" s="34"/>
      <c r="G29" s="34"/>
      <c r="H29" s="36" t="str">
        <f>填表信息!A85&amp;填表信息!B85</f>
        <v>评估人员：XXX</v>
      </c>
      <c r="I29" s="36"/>
    </row>
    <row r="30" ht="15.75" customHeight="1" spans="1:7">
      <c r="A30" s="37" t="str">
        <f>填表信息!A7&amp;" "&amp;TEXT(填表信息!B7,"yyyy年mm月dd日")</f>
        <v>填表日期： 2023年11月06日</v>
      </c>
      <c r="B30" s="37"/>
      <c r="C30" s="38"/>
      <c r="D30" s="38"/>
      <c r="E30" s="38"/>
      <c r="F30" s="38"/>
      <c r="G30" s="38"/>
    </row>
  </sheetData>
  <mergeCells count="4">
    <mergeCell ref="A1:I1"/>
    <mergeCell ref="A2:I2"/>
    <mergeCell ref="A4:G4"/>
    <mergeCell ref="A28:C28"/>
  </mergeCells>
  <pageMargins left="0.7" right="0.7" top="0.75" bottom="0.75" header="0.3" footer="0.3"/>
  <pageSetup paperSize="9" scale="58" orientation="portrait"/>
  <headerFooter/>
</worksheet>
</file>

<file path=xl/worksheets/sheet10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1">
    <pageSetUpPr fitToPage="1"/>
  </sheetPr>
  <dimension ref="A1:F30"/>
  <sheetViews>
    <sheetView view="pageBreakPreview" zoomScaleNormal="100" workbookViewId="0">
      <selection activeCell="B17" sqref="B17"/>
    </sheetView>
  </sheetViews>
  <sheetFormatPr defaultColWidth="9" defaultRowHeight="15.75" customHeight="1" outlineLevelCol="5"/>
  <cols>
    <col min="1" max="1" width="7" style="13" customWidth="1"/>
    <col min="2" max="2" width="29" style="13" customWidth="1"/>
    <col min="3" max="3" width="12.6" style="13" customWidth="1"/>
    <col min="4" max="4" width="20.6" style="13" customWidth="1"/>
    <col min="5" max="5" width="21.4" style="13" customWidth="1"/>
    <col min="6" max="6" width="21" style="13" customWidth="1"/>
    <col min="7" max="16384" width="9" style="13"/>
  </cols>
  <sheetData>
    <row r="1" s="11" customFormat="1" ht="30" customHeight="1" spans="1:6">
      <c r="A1" s="14" t="s">
        <v>1540</v>
      </c>
      <c r="B1" s="39"/>
      <c r="C1" s="39"/>
      <c r="D1" s="39"/>
      <c r="E1" s="39"/>
      <c r="F1" s="39"/>
    </row>
    <row r="2" ht="14.1" customHeight="1" spans="1:6">
      <c r="A2" s="16" t="str">
        <f>填表信息!A17&amp;" "&amp;TEXT(填表信息!B17,"yyyy年mm月dd日")</f>
        <v>评估基准日： 2023年07月31日</v>
      </c>
      <c r="B2" s="17"/>
      <c r="C2" s="17"/>
      <c r="D2" s="17"/>
      <c r="E2" s="17"/>
      <c r="F2" s="17"/>
    </row>
    <row r="3" ht="14.1" customHeight="1" spans="1:6">
      <c r="A3" s="17"/>
      <c r="B3" s="17"/>
      <c r="C3" s="17"/>
      <c r="D3" s="17"/>
      <c r="E3" s="17"/>
      <c r="F3" s="19" t="s">
        <v>1541</v>
      </c>
    </row>
    <row r="4" customHeight="1" spans="1:6">
      <c r="A4" s="20" t="str">
        <f>填表信息!A5&amp;填表信息!B5</f>
        <v>产权持有人：北京巴布科克·威尔科克斯有限公司</v>
      </c>
      <c r="B4" s="20"/>
      <c r="C4" s="20"/>
      <c r="D4" s="20"/>
      <c r="F4" s="21" t="s">
        <v>353</v>
      </c>
    </row>
    <row r="5" s="12" customFormat="1" customHeight="1" spans="1:6">
      <c r="A5" s="22" t="s">
        <v>511</v>
      </c>
      <c r="B5" s="22" t="s">
        <v>1542</v>
      </c>
      <c r="C5" s="22" t="s">
        <v>576</v>
      </c>
      <c r="D5" s="23" t="s">
        <v>356</v>
      </c>
      <c r="E5" s="22" t="s">
        <v>248</v>
      </c>
      <c r="F5" s="22" t="s">
        <v>516</v>
      </c>
    </row>
    <row r="6" customHeight="1" spans="1:6">
      <c r="A6" s="24"/>
      <c r="B6" s="30"/>
      <c r="C6" s="26"/>
      <c r="D6" s="40"/>
      <c r="E6" s="41"/>
      <c r="F6" s="29"/>
    </row>
    <row r="7" customHeight="1" spans="1:6">
      <c r="A7" s="24"/>
      <c r="B7" s="30"/>
      <c r="C7" s="26"/>
      <c r="D7" s="40"/>
      <c r="E7" s="41"/>
      <c r="F7" s="29"/>
    </row>
    <row r="8" customHeight="1" spans="1:6">
      <c r="A8" s="24"/>
      <c r="B8" s="30"/>
      <c r="C8" s="26"/>
      <c r="D8" s="40"/>
      <c r="E8" s="41"/>
      <c r="F8" s="29"/>
    </row>
    <row r="9" customHeight="1" spans="1:6">
      <c r="A9" s="24"/>
      <c r="B9" s="30"/>
      <c r="C9" s="26"/>
      <c r="D9" s="40"/>
      <c r="E9" s="41"/>
      <c r="F9" s="29"/>
    </row>
    <row r="10" customHeight="1" spans="1:6">
      <c r="A10" s="24"/>
      <c r="B10" s="30"/>
      <c r="C10" s="26"/>
      <c r="D10" s="40"/>
      <c r="E10" s="41"/>
      <c r="F10" s="29"/>
    </row>
    <row r="11" customHeight="1" spans="1:6">
      <c r="A11" s="24"/>
      <c r="B11" s="30"/>
      <c r="C11" s="26"/>
      <c r="D11" s="40"/>
      <c r="E11" s="41"/>
      <c r="F11" s="29"/>
    </row>
    <row r="12" customHeight="1" spans="1:6">
      <c r="A12" s="24"/>
      <c r="B12" s="30"/>
      <c r="C12" s="26"/>
      <c r="D12" s="40"/>
      <c r="E12" s="41"/>
      <c r="F12" s="29"/>
    </row>
    <row r="13" customHeight="1" spans="1:6">
      <c r="A13" s="24"/>
      <c r="B13" s="30"/>
      <c r="C13" s="26"/>
      <c r="D13" s="40"/>
      <c r="E13" s="41"/>
      <c r="F13" s="29"/>
    </row>
    <row r="14" customHeight="1" spans="1:6">
      <c r="A14" s="24"/>
      <c r="B14" s="30"/>
      <c r="C14" s="26"/>
      <c r="D14" s="40"/>
      <c r="E14" s="41"/>
      <c r="F14" s="29"/>
    </row>
    <row r="15" customHeight="1" spans="1:6">
      <c r="A15" s="24"/>
      <c r="B15" s="30"/>
      <c r="C15" s="26"/>
      <c r="D15" s="40"/>
      <c r="E15" s="41"/>
      <c r="F15" s="29"/>
    </row>
    <row r="16" customHeight="1" spans="1:6">
      <c r="A16" s="24"/>
      <c r="B16" s="30"/>
      <c r="C16" s="26"/>
      <c r="D16" s="40"/>
      <c r="E16" s="41"/>
      <c r="F16" s="29"/>
    </row>
    <row r="17" customHeight="1" spans="1:6">
      <c r="A17" s="24"/>
      <c r="B17" s="31"/>
      <c r="C17" s="26"/>
      <c r="D17" s="40"/>
      <c r="E17" s="41"/>
      <c r="F17" s="29"/>
    </row>
    <row r="18" customHeight="1" spans="1:6">
      <c r="A18" s="24"/>
      <c r="B18" s="30"/>
      <c r="C18" s="26"/>
      <c r="D18" s="40"/>
      <c r="E18" s="41"/>
      <c r="F18" s="29"/>
    </row>
    <row r="19" customHeight="1" spans="1:6">
      <c r="A19" s="24"/>
      <c r="B19" s="30"/>
      <c r="C19" s="26"/>
      <c r="D19" s="40"/>
      <c r="E19" s="41"/>
      <c r="F19" s="29"/>
    </row>
    <row r="20" customHeight="1" spans="1:6">
      <c r="A20" s="24"/>
      <c r="B20" s="30"/>
      <c r="C20" s="26"/>
      <c r="D20" s="40"/>
      <c r="E20" s="41"/>
      <c r="F20" s="29"/>
    </row>
    <row r="21" customHeight="1" spans="1:6">
      <c r="A21" s="24"/>
      <c r="B21" s="30"/>
      <c r="C21" s="26"/>
      <c r="D21" s="40"/>
      <c r="E21" s="41"/>
      <c r="F21" s="29"/>
    </row>
    <row r="22" customHeight="1" spans="1:6">
      <c r="A22" s="24"/>
      <c r="B22" s="30"/>
      <c r="C22" s="26"/>
      <c r="D22" s="40"/>
      <c r="E22" s="41"/>
      <c r="F22" s="29"/>
    </row>
    <row r="23" customHeight="1" spans="1:6">
      <c r="A23" s="24"/>
      <c r="B23" s="30"/>
      <c r="C23" s="26"/>
      <c r="D23" s="40"/>
      <c r="E23" s="41"/>
      <c r="F23" s="29"/>
    </row>
    <row r="24" customHeight="1" spans="1:6">
      <c r="A24" s="24"/>
      <c r="B24" s="30"/>
      <c r="C24" s="26"/>
      <c r="D24" s="40"/>
      <c r="E24" s="41"/>
      <c r="F24" s="29"/>
    </row>
    <row r="25" customHeight="1" spans="1:6">
      <c r="A25" s="24"/>
      <c r="B25" s="30"/>
      <c r="C25" s="26"/>
      <c r="D25" s="40"/>
      <c r="E25" s="41"/>
      <c r="F25" s="29"/>
    </row>
    <row r="26" customHeight="1" spans="1:6">
      <c r="A26" s="24"/>
      <c r="B26" s="30"/>
      <c r="C26" s="26"/>
      <c r="D26" s="40"/>
      <c r="E26" s="41"/>
      <c r="F26" s="29"/>
    </row>
    <row r="27" customHeight="1" spans="1:6">
      <c r="A27" s="24"/>
      <c r="B27" s="30"/>
      <c r="C27" s="26"/>
      <c r="D27" s="40"/>
      <c r="E27" s="41"/>
      <c r="F27" s="29"/>
    </row>
    <row r="28" customHeight="1" spans="1:6">
      <c r="A28" s="32" t="s">
        <v>529</v>
      </c>
      <c r="B28" s="33"/>
      <c r="C28" s="26"/>
      <c r="D28" s="41">
        <f>SUM(D6:D27)</f>
        <v>0</v>
      </c>
      <c r="E28" s="41">
        <f>SUM(E6:E27)</f>
        <v>0</v>
      </c>
      <c r="F28" s="29"/>
    </row>
    <row r="29" customHeight="1" spans="1:6">
      <c r="A29" s="34" t="str">
        <f>填表信息!$A$6&amp;填表信息!$B$6</f>
        <v>产权持有人填表人：罗钰</v>
      </c>
      <c r="B29" s="34"/>
      <c r="C29" s="34"/>
      <c r="D29" s="34"/>
      <c r="E29" s="36" t="str">
        <f>填表信息!A86&amp;填表信息!B86</f>
        <v>评估人员：XXX</v>
      </c>
      <c r="F29" s="36"/>
    </row>
    <row r="30" customHeight="1" spans="1:4">
      <c r="A30" s="37" t="str">
        <f>填表信息!A7&amp;" "&amp;TEXT(填表信息!B7,"yyyy年mm月dd日")</f>
        <v>填表日期： 2023年11月06日</v>
      </c>
      <c r="B30" s="38"/>
      <c r="C30" s="38"/>
      <c r="D30" s="38"/>
    </row>
  </sheetData>
  <mergeCells count="4">
    <mergeCell ref="A1:F1"/>
    <mergeCell ref="A2:F2"/>
    <mergeCell ref="A4:D4"/>
    <mergeCell ref="A28:B28"/>
  </mergeCells>
  <printOptions horizontalCentered="1"/>
  <pageMargins left="1" right="1" top="0.87" bottom="0.87" header="1.06" footer="0.51"/>
  <pageSetup paperSize="9" fitToHeight="0" orientation="landscape"/>
  <headerFooter alignWithMargins="0"/>
</worksheet>
</file>

<file path=xl/worksheets/sheet10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2">
    <pageSetUpPr fitToPage="1"/>
  </sheetPr>
  <dimension ref="A1:G30"/>
  <sheetViews>
    <sheetView view="pageBreakPreview" zoomScaleNormal="100" workbookViewId="0">
      <selection activeCell="B17" sqref="B17"/>
    </sheetView>
  </sheetViews>
  <sheetFormatPr defaultColWidth="9" defaultRowHeight="15.75" customHeight="1" outlineLevelCol="6"/>
  <cols>
    <col min="1" max="1" width="6.1" style="13" customWidth="1"/>
    <col min="2" max="2" width="23" style="13" customWidth="1"/>
    <col min="3" max="3" width="12" style="13" customWidth="1"/>
    <col min="4" max="4" width="17.1" style="13" customWidth="1"/>
    <col min="5" max="5" width="16.5" style="13" customWidth="1"/>
    <col min="6" max="6" width="18.9" style="13" customWidth="1"/>
    <col min="7" max="7" width="17.9" style="13" customWidth="1"/>
    <col min="8" max="16384" width="9" style="13"/>
  </cols>
  <sheetData>
    <row r="1" s="11" customFormat="1" ht="30" customHeight="1" spans="1:7">
      <c r="A1" s="14" t="s">
        <v>1543</v>
      </c>
      <c r="B1" s="15"/>
      <c r="C1" s="15"/>
      <c r="D1" s="15"/>
      <c r="E1" s="15"/>
      <c r="F1" s="15"/>
      <c r="G1" s="15"/>
    </row>
    <row r="2" ht="14.1" customHeight="1" spans="1:7">
      <c r="A2" s="16" t="str">
        <f>填表信息!A17&amp;" "&amp;TEXT(填表信息!B17,"yyyy年mm月dd日")</f>
        <v>评估基准日： 2023年07月31日</v>
      </c>
      <c r="B2" s="17"/>
      <c r="C2" s="17"/>
      <c r="D2" s="17"/>
      <c r="E2" s="17"/>
      <c r="F2" s="17"/>
      <c r="G2" s="18"/>
    </row>
    <row r="3" ht="14.1" customHeight="1" spans="1:7">
      <c r="A3" s="17"/>
      <c r="B3" s="17"/>
      <c r="C3" s="17"/>
      <c r="D3" s="17"/>
      <c r="E3" s="17"/>
      <c r="F3" s="17"/>
      <c r="G3" s="19" t="s">
        <v>1544</v>
      </c>
    </row>
    <row r="4" customHeight="1" spans="1:7">
      <c r="A4" s="20" t="str">
        <f>填表信息!A5&amp;填表信息!B5</f>
        <v>产权持有人：北京巴布科克·威尔科克斯有限公司</v>
      </c>
      <c r="B4" s="20"/>
      <c r="C4" s="20"/>
      <c r="D4" s="20"/>
      <c r="G4" s="21" t="s">
        <v>353</v>
      </c>
    </row>
    <row r="5" s="12" customFormat="1" customHeight="1" spans="1:7">
      <c r="A5" s="22" t="s">
        <v>511</v>
      </c>
      <c r="B5" s="22" t="s">
        <v>1453</v>
      </c>
      <c r="C5" s="22" t="s">
        <v>576</v>
      </c>
      <c r="D5" s="22" t="s">
        <v>588</v>
      </c>
      <c r="E5" s="23" t="s">
        <v>356</v>
      </c>
      <c r="F5" s="22" t="s">
        <v>248</v>
      </c>
      <c r="G5" s="22" t="s">
        <v>516</v>
      </c>
    </row>
    <row r="6" customHeight="1" spans="1:7">
      <c r="A6" s="24"/>
      <c r="B6" s="25"/>
      <c r="C6" s="26"/>
      <c r="D6" s="22"/>
      <c r="E6" s="27"/>
      <c r="F6" s="28"/>
      <c r="G6" s="29"/>
    </row>
    <row r="7" customHeight="1" spans="1:7">
      <c r="A7" s="24"/>
      <c r="B7" s="30"/>
      <c r="C7" s="26"/>
      <c r="D7" s="24"/>
      <c r="E7" s="27"/>
      <c r="F7" s="28"/>
      <c r="G7" s="29"/>
    </row>
    <row r="8" customHeight="1" spans="1:7">
      <c r="A8" s="24"/>
      <c r="B8" s="30"/>
      <c r="C8" s="26"/>
      <c r="D8" s="24"/>
      <c r="E8" s="27"/>
      <c r="F8" s="28"/>
      <c r="G8" s="29"/>
    </row>
    <row r="9" customHeight="1" spans="1:7">
      <c r="A9" s="24"/>
      <c r="B9" s="30"/>
      <c r="C9" s="26"/>
      <c r="D9" s="24"/>
      <c r="E9" s="27"/>
      <c r="F9" s="28"/>
      <c r="G9" s="29"/>
    </row>
    <row r="10" customHeight="1" spans="1:7">
      <c r="A10" s="24"/>
      <c r="B10" s="30"/>
      <c r="C10" s="26"/>
      <c r="D10" s="24"/>
      <c r="E10" s="27"/>
      <c r="F10" s="28"/>
      <c r="G10" s="29"/>
    </row>
    <row r="11" customHeight="1" spans="1:7">
      <c r="A11" s="24"/>
      <c r="B11" s="30"/>
      <c r="C11" s="26"/>
      <c r="D11" s="24"/>
      <c r="E11" s="27"/>
      <c r="F11" s="28"/>
      <c r="G11" s="29"/>
    </row>
    <row r="12" customHeight="1" spans="1:7">
      <c r="A12" s="24"/>
      <c r="B12" s="30"/>
      <c r="C12" s="26"/>
      <c r="D12" s="24"/>
      <c r="E12" s="27"/>
      <c r="F12" s="28"/>
      <c r="G12" s="29"/>
    </row>
    <row r="13" customHeight="1" spans="1:7">
      <c r="A13" s="24"/>
      <c r="B13" s="30"/>
      <c r="C13" s="26"/>
      <c r="D13" s="24"/>
      <c r="E13" s="27"/>
      <c r="F13" s="28"/>
      <c r="G13" s="29"/>
    </row>
    <row r="14" customHeight="1" spans="1:7">
      <c r="A14" s="24"/>
      <c r="B14" s="30"/>
      <c r="C14" s="26"/>
      <c r="D14" s="24"/>
      <c r="E14" s="27"/>
      <c r="F14" s="28"/>
      <c r="G14" s="29"/>
    </row>
    <row r="15" customHeight="1" spans="1:7">
      <c r="A15" s="24"/>
      <c r="B15" s="30"/>
      <c r="C15" s="26"/>
      <c r="D15" s="24"/>
      <c r="E15" s="27"/>
      <c r="F15" s="28"/>
      <c r="G15" s="29"/>
    </row>
    <row r="16" customHeight="1" spans="1:7">
      <c r="A16" s="24"/>
      <c r="B16" s="30"/>
      <c r="C16" s="26"/>
      <c r="D16" s="24"/>
      <c r="E16" s="27"/>
      <c r="F16" s="28"/>
      <c r="G16" s="29"/>
    </row>
    <row r="17" customHeight="1" spans="1:7">
      <c r="A17" s="24"/>
      <c r="B17" s="31"/>
      <c r="C17" s="26"/>
      <c r="D17" s="24"/>
      <c r="E17" s="27"/>
      <c r="F17" s="28"/>
      <c r="G17" s="29"/>
    </row>
    <row r="18" customHeight="1" spans="1:7">
      <c r="A18" s="24"/>
      <c r="B18" s="30"/>
      <c r="C18" s="26"/>
      <c r="D18" s="24"/>
      <c r="E18" s="27"/>
      <c r="F18" s="28"/>
      <c r="G18" s="29"/>
    </row>
    <row r="19" customHeight="1" spans="1:7">
      <c r="A19" s="24"/>
      <c r="B19" s="30"/>
      <c r="C19" s="26"/>
      <c r="D19" s="24"/>
      <c r="E19" s="27"/>
      <c r="F19" s="28"/>
      <c r="G19" s="29"/>
    </row>
    <row r="20" customHeight="1" spans="1:7">
      <c r="A20" s="24"/>
      <c r="B20" s="30"/>
      <c r="C20" s="26"/>
      <c r="D20" s="24"/>
      <c r="E20" s="27"/>
      <c r="F20" s="28"/>
      <c r="G20" s="29"/>
    </row>
    <row r="21" customHeight="1" spans="1:7">
      <c r="A21" s="24"/>
      <c r="B21" s="30"/>
      <c r="C21" s="26"/>
      <c r="D21" s="24"/>
      <c r="E21" s="27"/>
      <c r="F21" s="28"/>
      <c r="G21" s="29"/>
    </row>
    <row r="22" customHeight="1" spans="1:7">
      <c r="A22" s="24"/>
      <c r="B22" s="30"/>
      <c r="C22" s="26"/>
      <c r="D22" s="24"/>
      <c r="E22" s="27"/>
      <c r="F22" s="28"/>
      <c r="G22" s="29"/>
    </row>
    <row r="23" customHeight="1" spans="1:7">
      <c r="A23" s="24"/>
      <c r="B23" s="30"/>
      <c r="C23" s="26"/>
      <c r="D23" s="24"/>
      <c r="E23" s="27"/>
      <c r="F23" s="28"/>
      <c r="G23" s="29"/>
    </row>
    <row r="24" customHeight="1" spans="1:7">
      <c r="A24" s="24"/>
      <c r="B24" s="30"/>
      <c r="C24" s="26"/>
      <c r="D24" s="24"/>
      <c r="E24" s="27"/>
      <c r="F24" s="28"/>
      <c r="G24" s="29"/>
    </row>
    <row r="25" customHeight="1" spans="1:7">
      <c r="A25" s="24"/>
      <c r="B25" s="30"/>
      <c r="C25" s="26"/>
      <c r="D25" s="24"/>
      <c r="E25" s="27"/>
      <c r="F25" s="28"/>
      <c r="G25" s="29"/>
    </row>
    <row r="26" customHeight="1" spans="1:7">
      <c r="A26" s="24"/>
      <c r="B26" s="30"/>
      <c r="C26" s="26"/>
      <c r="D26" s="24"/>
      <c r="E26" s="27"/>
      <c r="F26" s="28"/>
      <c r="G26" s="29"/>
    </row>
    <row r="27" customHeight="1" spans="1:7">
      <c r="A27" s="24"/>
      <c r="B27" s="30"/>
      <c r="C27" s="26"/>
      <c r="D27" s="24"/>
      <c r="E27" s="27"/>
      <c r="F27" s="28"/>
      <c r="G27" s="29"/>
    </row>
    <row r="28" customHeight="1" spans="1:7">
      <c r="A28" s="32" t="s">
        <v>529</v>
      </c>
      <c r="B28" s="33"/>
      <c r="C28" s="26"/>
      <c r="D28" s="24"/>
      <c r="E28" s="27">
        <f>SUM(E6:E27)</f>
        <v>0</v>
      </c>
      <c r="F28" s="27">
        <f>SUM(F6:F27)</f>
        <v>0</v>
      </c>
      <c r="G28" s="29"/>
    </row>
    <row r="29" customHeight="1" spans="1:7">
      <c r="A29" s="34" t="str">
        <f>填表信息!$A$6&amp;填表信息!$B$6</f>
        <v>产权持有人填表人：罗钰</v>
      </c>
      <c r="B29" s="34"/>
      <c r="C29" s="34"/>
      <c r="D29" s="34"/>
      <c r="E29" s="35"/>
      <c r="F29" s="36" t="str">
        <f>填表信息!A87&amp;填表信息!B87</f>
        <v>评估人员：XXX</v>
      </c>
      <c r="G29" s="36"/>
    </row>
    <row r="30" customHeight="1" spans="1:4">
      <c r="A30" s="37" t="str">
        <f>填表信息!A7&amp;" "&amp;TEXT(填表信息!B7,"yyyy年mm月dd日")</f>
        <v>填表日期： 2023年11月06日</v>
      </c>
      <c r="B30" s="38"/>
      <c r="C30" s="38"/>
      <c r="D30" s="38"/>
    </row>
  </sheetData>
  <mergeCells count="4">
    <mergeCell ref="A1:G1"/>
    <mergeCell ref="A2:G2"/>
    <mergeCell ref="A4:D4"/>
    <mergeCell ref="A28:B28"/>
  </mergeCells>
  <printOptions horizontalCentered="1"/>
  <pageMargins left="1" right="1" top="0.87" bottom="0.87" header="1.06" footer="0.51"/>
  <pageSetup paperSize="9" fitToHeight="0" orientation="landscape"/>
  <headerFooter alignWithMargins="0"/>
</worksheet>
</file>

<file path=xl/worksheets/sheet10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3"/>
  <dimension ref="A1:C26"/>
  <sheetViews>
    <sheetView showFormulas="1" workbookViewId="0">
      <selection activeCell="C1" sqref="C1"/>
    </sheetView>
  </sheetViews>
  <sheetFormatPr defaultColWidth="8.1" defaultRowHeight="12.5" outlineLevelCol="2"/>
  <cols>
    <col min="1" max="1" width="26.9" style="1" customWidth="1"/>
    <col min="2" max="2" width="1.1" style="1" customWidth="1"/>
    <col min="3" max="3" width="28.9" style="1" customWidth="1"/>
    <col min="4" max="16384" width="8.1" style="1"/>
  </cols>
  <sheetData>
    <row r="1" ht="15.5" spans="1:1">
      <c r="A1" t="s">
        <v>536</v>
      </c>
    </row>
    <row r="2" ht="13.75" spans="1:1">
      <c r="A2" s="2" t="s">
        <v>1545</v>
      </c>
    </row>
    <row r="3" ht="13.25" spans="1:3">
      <c r="A3" s="3" t="s">
        <v>1546</v>
      </c>
      <c r="C3" s="4" t="s">
        <v>1547</v>
      </c>
    </row>
    <row r="4" spans="1:1">
      <c r="A4" s="3">
        <v>3</v>
      </c>
    </row>
    <row r="6" ht="13.25"/>
    <row r="7" ht="13" spans="1:1">
      <c r="A7" s="5" t="s">
        <v>1548</v>
      </c>
    </row>
    <row r="8" ht="13" spans="1:1">
      <c r="A8" s="6" t="s">
        <v>1549</v>
      </c>
    </row>
    <row r="9" ht="13" spans="1:1">
      <c r="A9" s="7" t="s">
        <v>1550</v>
      </c>
    </row>
    <row r="10" ht="13" spans="1:1">
      <c r="A10" s="6" t="s">
        <v>1551</v>
      </c>
    </row>
    <row r="11" ht="13.75" spans="1:1">
      <c r="A11" s="8" t="s">
        <v>1552</v>
      </c>
    </row>
    <row r="13" ht="13.25"/>
    <row r="14" ht="13.25" spans="1:1">
      <c r="A14" s="4" t="s">
        <v>1553</v>
      </c>
    </row>
    <row r="16" ht="13.25"/>
    <row r="17" ht="13.25" spans="3:3">
      <c r="C17" s="4" t="s">
        <v>1554</v>
      </c>
    </row>
    <row r="20" spans="1:1">
      <c r="A20" s="9" t="s">
        <v>1555</v>
      </c>
    </row>
    <row r="26" ht="13.25" spans="3:3">
      <c r="C26" s="10" t="s">
        <v>1556</v>
      </c>
    </row>
  </sheetData>
  <sheetProtection password="8863" sheet="1" objects="1"/>
  <pageMargins left="0.75" right="0.75" top="1" bottom="1" header="0.5" footer="0.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L29"/>
  <sheetViews>
    <sheetView view="pageBreakPreview" zoomScaleNormal="100" workbookViewId="0">
      <selection activeCell="B17" sqref="B17"/>
    </sheetView>
  </sheetViews>
  <sheetFormatPr defaultColWidth="9" defaultRowHeight="15.75" customHeight="1"/>
  <cols>
    <col min="1" max="1" width="5.9" style="392" customWidth="1"/>
    <col min="2" max="2" width="15.1" style="392" customWidth="1"/>
    <col min="3" max="3" width="9" style="392"/>
    <col min="4" max="4" width="7.1" style="392" customWidth="1"/>
    <col min="5" max="5" width="7.9" style="392" customWidth="1"/>
    <col min="6" max="6" width="8.1" style="392" customWidth="1"/>
    <col min="7" max="7" width="12.6" style="392" customWidth="1"/>
    <col min="8" max="8" width="14.6" style="392" customWidth="1"/>
    <col min="9" max="9" width="13.1" style="392" customWidth="1"/>
    <col min="10" max="10" width="8.9" style="392" customWidth="1"/>
    <col min="11" max="11" width="8.5" style="392" customWidth="1"/>
    <col min="12" max="16384" width="9" style="392"/>
  </cols>
  <sheetData>
    <row r="1" s="417" customFormat="1" ht="30" customHeight="1" spans="1:12">
      <c r="A1" s="419" t="s">
        <v>398</v>
      </c>
      <c r="B1" s="419"/>
      <c r="C1" s="419"/>
      <c r="D1" s="419"/>
      <c r="E1" s="419"/>
      <c r="F1" s="419"/>
      <c r="G1" s="419"/>
      <c r="H1" s="419"/>
      <c r="I1" s="419"/>
      <c r="J1" s="419"/>
      <c r="K1" s="419"/>
      <c r="L1" s="419"/>
    </row>
    <row r="2" ht="14.1" customHeight="1" spans="1:12">
      <c r="A2" s="394" t="str">
        <f>填表信息!A17&amp;" "&amp;TEXT(填表信息!B17,"yyyy年mm月dd日")</f>
        <v>评估基准日： 2023年07月31日</v>
      </c>
      <c r="B2" s="394"/>
      <c r="C2" s="394"/>
      <c r="D2" s="394"/>
      <c r="E2" s="394"/>
      <c r="F2" s="394"/>
      <c r="G2" s="394"/>
      <c r="H2" s="394"/>
      <c r="I2" s="394"/>
      <c r="J2" s="394"/>
      <c r="K2" s="394"/>
      <c r="L2" s="394"/>
    </row>
    <row r="3" ht="14.1" customHeight="1" spans="1:12">
      <c r="A3" s="394"/>
      <c r="B3" s="394"/>
      <c r="C3" s="394"/>
      <c r="D3" s="394"/>
      <c r="E3" s="394"/>
      <c r="F3" s="394"/>
      <c r="G3" s="394"/>
      <c r="H3" s="395"/>
      <c r="I3" s="395"/>
      <c r="J3" s="395"/>
      <c r="K3" s="412" t="s">
        <v>399</v>
      </c>
      <c r="L3" s="412"/>
    </row>
    <row r="4" customHeight="1" spans="1:12">
      <c r="A4" s="396" t="str">
        <f>填表信息!A5&amp;填表信息!B5</f>
        <v>产权持有人：北京巴布科克·威尔科克斯有限公司</v>
      </c>
      <c r="B4" s="396"/>
      <c r="C4" s="396"/>
      <c r="K4" s="495" t="s">
        <v>286</v>
      </c>
      <c r="L4" s="495"/>
    </row>
    <row r="5" s="393" customFormat="1" customHeight="1" spans="1:12">
      <c r="A5" s="43" t="s">
        <v>287</v>
      </c>
      <c r="B5" s="43" t="s">
        <v>400</v>
      </c>
      <c r="C5" s="43" t="s">
        <v>401</v>
      </c>
      <c r="D5" s="43" t="s">
        <v>402</v>
      </c>
      <c r="E5" s="43" t="s">
        <v>403</v>
      </c>
      <c r="F5" s="43" t="s">
        <v>404</v>
      </c>
      <c r="G5" s="43" t="s">
        <v>247</v>
      </c>
      <c r="H5" s="43" t="s">
        <v>405</v>
      </c>
      <c r="I5" s="43" t="s">
        <v>289</v>
      </c>
      <c r="J5" s="43" t="s">
        <v>251</v>
      </c>
      <c r="K5" s="43" t="s">
        <v>290</v>
      </c>
      <c r="L5" s="43" t="s">
        <v>365</v>
      </c>
    </row>
    <row r="6" customHeight="1" spans="1:12">
      <c r="A6" s="43"/>
      <c r="B6" s="31"/>
      <c r="C6" s="43"/>
      <c r="D6" s="492"/>
      <c r="E6" s="493"/>
      <c r="F6" s="43"/>
      <c r="G6" s="403"/>
      <c r="H6" s="403"/>
      <c r="I6" s="403"/>
      <c r="J6" s="403">
        <f>I6-G6</f>
        <v>0</v>
      </c>
      <c r="K6" s="403" t="str">
        <f>IF(G6=0,"",J6/G6*100)</f>
        <v/>
      </c>
      <c r="L6" s="59"/>
    </row>
    <row r="7" customHeight="1" spans="1:12">
      <c r="A7" s="43"/>
      <c r="B7" s="31"/>
      <c r="C7" s="43"/>
      <c r="D7" s="492"/>
      <c r="E7" s="493"/>
      <c r="F7" s="43"/>
      <c r="G7" s="403"/>
      <c r="H7" s="403"/>
      <c r="I7" s="403"/>
      <c r="J7" s="403">
        <f t="shared" ref="J7:J27" si="0">I7-G7</f>
        <v>0</v>
      </c>
      <c r="K7" s="403" t="str">
        <f t="shared" ref="K7:K27" si="1">IF(G7=0,"",J7/G7*100)</f>
        <v/>
      </c>
      <c r="L7" s="59"/>
    </row>
    <row r="8" customHeight="1" spans="1:12">
      <c r="A8" s="43"/>
      <c r="B8" s="31"/>
      <c r="C8" s="43"/>
      <c r="D8" s="492"/>
      <c r="E8" s="493"/>
      <c r="F8" s="43"/>
      <c r="G8" s="403"/>
      <c r="H8" s="403"/>
      <c r="I8" s="403"/>
      <c r="J8" s="403">
        <f t="shared" si="0"/>
        <v>0</v>
      </c>
      <c r="K8" s="403" t="str">
        <f t="shared" si="1"/>
        <v/>
      </c>
      <c r="L8" s="59"/>
    </row>
    <row r="9" customHeight="1" spans="1:12">
      <c r="A9" s="43"/>
      <c r="B9" s="31"/>
      <c r="C9" s="43"/>
      <c r="D9" s="492"/>
      <c r="E9" s="493"/>
      <c r="F9" s="43"/>
      <c r="G9" s="403"/>
      <c r="H9" s="403"/>
      <c r="I9" s="403"/>
      <c r="J9" s="403">
        <f t="shared" si="0"/>
        <v>0</v>
      </c>
      <c r="K9" s="403" t="str">
        <f t="shared" si="1"/>
        <v/>
      </c>
      <c r="L9" s="59"/>
    </row>
    <row r="10" customHeight="1" spans="1:12">
      <c r="A10" s="43"/>
      <c r="B10" s="31"/>
      <c r="C10" s="43"/>
      <c r="D10" s="492"/>
      <c r="E10" s="493"/>
      <c r="F10" s="43"/>
      <c r="G10" s="403"/>
      <c r="H10" s="403"/>
      <c r="I10" s="403"/>
      <c r="J10" s="403">
        <f t="shared" si="0"/>
        <v>0</v>
      </c>
      <c r="K10" s="403" t="str">
        <f t="shared" si="1"/>
        <v/>
      </c>
      <c r="L10" s="59"/>
    </row>
    <row r="11" customHeight="1" spans="1:12">
      <c r="A11" s="43"/>
      <c r="B11" s="31"/>
      <c r="C11" s="43"/>
      <c r="D11" s="492"/>
      <c r="E11" s="493"/>
      <c r="F11" s="43"/>
      <c r="G11" s="403"/>
      <c r="H11" s="403"/>
      <c r="I11" s="403"/>
      <c r="J11" s="403">
        <f t="shared" si="0"/>
        <v>0</v>
      </c>
      <c r="K11" s="403" t="str">
        <f t="shared" si="1"/>
        <v/>
      </c>
      <c r="L11" s="59"/>
    </row>
    <row r="12" customHeight="1" spans="1:12">
      <c r="A12" s="43"/>
      <c r="B12" s="31"/>
      <c r="C12" s="43"/>
      <c r="D12" s="492"/>
      <c r="E12" s="493"/>
      <c r="F12" s="43"/>
      <c r="G12" s="403"/>
      <c r="H12" s="403"/>
      <c r="I12" s="403"/>
      <c r="J12" s="403">
        <f t="shared" si="0"/>
        <v>0</v>
      </c>
      <c r="K12" s="403" t="str">
        <f t="shared" si="1"/>
        <v/>
      </c>
      <c r="L12" s="59"/>
    </row>
    <row r="13" customHeight="1" spans="1:12">
      <c r="A13" s="43"/>
      <c r="B13" s="31"/>
      <c r="C13" s="43"/>
      <c r="D13" s="492"/>
      <c r="E13" s="493"/>
      <c r="F13" s="43"/>
      <c r="G13" s="403"/>
      <c r="H13" s="403"/>
      <c r="I13" s="403"/>
      <c r="J13" s="403">
        <f t="shared" si="0"/>
        <v>0</v>
      </c>
      <c r="K13" s="403" t="str">
        <f t="shared" si="1"/>
        <v/>
      </c>
      <c r="L13" s="59"/>
    </row>
    <row r="14" customHeight="1" spans="1:12">
      <c r="A14" s="43"/>
      <c r="B14" s="31"/>
      <c r="C14" s="43"/>
      <c r="D14" s="492"/>
      <c r="E14" s="493"/>
      <c r="F14" s="43"/>
      <c r="G14" s="403"/>
      <c r="H14" s="403"/>
      <c r="I14" s="403"/>
      <c r="J14" s="403">
        <f t="shared" si="0"/>
        <v>0</v>
      </c>
      <c r="K14" s="403" t="str">
        <f t="shared" si="1"/>
        <v/>
      </c>
      <c r="L14" s="59"/>
    </row>
    <row r="15" customHeight="1" spans="1:12">
      <c r="A15" s="43"/>
      <c r="B15" s="31"/>
      <c r="C15" s="43"/>
      <c r="D15" s="492"/>
      <c r="E15" s="493"/>
      <c r="F15" s="43"/>
      <c r="G15" s="403"/>
      <c r="H15" s="403"/>
      <c r="I15" s="403"/>
      <c r="J15" s="403">
        <f t="shared" si="0"/>
        <v>0</v>
      </c>
      <c r="K15" s="403" t="str">
        <f t="shared" si="1"/>
        <v/>
      </c>
      <c r="L15" s="59"/>
    </row>
    <row r="16" customHeight="1" spans="1:12">
      <c r="A16" s="43"/>
      <c r="B16" s="31"/>
      <c r="C16" s="43"/>
      <c r="D16" s="492"/>
      <c r="E16" s="493"/>
      <c r="F16" s="43"/>
      <c r="G16" s="403"/>
      <c r="H16" s="403"/>
      <c r="I16" s="403"/>
      <c r="J16" s="403">
        <f t="shared" si="0"/>
        <v>0</v>
      </c>
      <c r="K16" s="403" t="str">
        <f t="shared" si="1"/>
        <v/>
      </c>
      <c r="L16" s="59"/>
    </row>
    <row r="17" customHeight="1" spans="1:12">
      <c r="A17" s="43"/>
      <c r="B17" s="31"/>
      <c r="C17" s="43"/>
      <c r="D17" s="492"/>
      <c r="E17" s="493"/>
      <c r="F17" s="43"/>
      <c r="G17" s="403"/>
      <c r="H17" s="403"/>
      <c r="I17" s="403"/>
      <c r="J17" s="403">
        <f t="shared" si="0"/>
        <v>0</v>
      </c>
      <c r="K17" s="403" t="str">
        <f t="shared" si="1"/>
        <v/>
      </c>
      <c r="L17" s="59"/>
    </row>
    <row r="18" customHeight="1" spans="1:12">
      <c r="A18" s="43"/>
      <c r="B18" s="31"/>
      <c r="C18" s="43"/>
      <c r="D18" s="492"/>
      <c r="E18" s="493"/>
      <c r="F18" s="43"/>
      <c r="G18" s="403"/>
      <c r="H18" s="403"/>
      <c r="I18" s="403"/>
      <c r="J18" s="403">
        <f t="shared" si="0"/>
        <v>0</v>
      </c>
      <c r="K18" s="403" t="str">
        <f t="shared" si="1"/>
        <v/>
      </c>
      <c r="L18" s="59"/>
    </row>
    <row r="19" customHeight="1" spans="1:12">
      <c r="A19" s="43"/>
      <c r="B19" s="31"/>
      <c r="C19" s="43"/>
      <c r="D19" s="492"/>
      <c r="E19" s="493"/>
      <c r="F19" s="43"/>
      <c r="G19" s="403"/>
      <c r="H19" s="403"/>
      <c r="I19" s="403"/>
      <c r="J19" s="403">
        <f t="shared" si="0"/>
        <v>0</v>
      </c>
      <c r="K19" s="403" t="str">
        <f t="shared" si="1"/>
        <v/>
      </c>
      <c r="L19" s="59"/>
    </row>
    <row r="20" customHeight="1" spans="1:12">
      <c r="A20" s="43"/>
      <c r="B20" s="31"/>
      <c r="C20" s="43"/>
      <c r="D20" s="492"/>
      <c r="E20" s="493"/>
      <c r="F20" s="43"/>
      <c r="G20" s="403"/>
      <c r="H20" s="403"/>
      <c r="I20" s="403"/>
      <c r="J20" s="403">
        <f t="shared" si="0"/>
        <v>0</v>
      </c>
      <c r="K20" s="403" t="str">
        <f t="shared" si="1"/>
        <v/>
      </c>
      <c r="L20" s="59"/>
    </row>
    <row r="21" customHeight="1" spans="1:12">
      <c r="A21" s="43"/>
      <c r="B21" s="31"/>
      <c r="C21" s="43"/>
      <c r="D21" s="492"/>
      <c r="E21" s="493"/>
      <c r="F21" s="43"/>
      <c r="G21" s="403"/>
      <c r="H21" s="403"/>
      <c r="I21" s="403"/>
      <c r="J21" s="403">
        <f t="shared" si="0"/>
        <v>0</v>
      </c>
      <c r="K21" s="403" t="str">
        <f t="shared" si="1"/>
        <v/>
      </c>
      <c r="L21" s="59"/>
    </row>
    <row r="22" customHeight="1" spans="1:12">
      <c r="A22" s="43"/>
      <c r="B22" s="31"/>
      <c r="C22" s="43"/>
      <c r="D22" s="492"/>
      <c r="E22" s="493"/>
      <c r="F22" s="43"/>
      <c r="G22" s="403"/>
      <c r="H22" s="403"/>
      <c r="I22" s="403"/>
      <c r="J22" s="403">
        <f t="shared" si="0"/>
        <v>0</v>
      </c>
      <c r="K22" s="403" t="str">
        <f t="shared" si="1"/>
        <v/>
      </c>
      <c r="L22" s="59"/>
    </row>
    <row r="23" customHeight="1" spans="1:12">
      <c r="A23" s="43"/>
      <c r="B23" s="31"/>
      <c r="C23" s="43"/>
      <c r="D23" s="492"/>
      <c r="E23" s="493"/>
      <c r="F23" s="43"/>
      <c r="G23" s="403"/>
      <c r="H23" s="403"/>
      <c r="I23" s="403"/>
      <c r="J23" s="403">
        <f t="shared" si="0"/>
        <v>0</v>
      </c>
      <c r="K23" s="403" t="str">
        <f t="shared" si="1"/>
        <v/>
      </c>
      <c r="L23" s="59"/>
    </row>
    <row r="24" customHeight="1" spans="1:12">
      <c r="A24" s="43"/>
      <c r="B24" s="31"/>
      <c r="C24" s="43"/>
      <c r="D24" s="492"/>
      <c r="E24" s="493"/>
      <c r="F24" s="43"/>
      <c r="G24" s="403"/>
      <c r="H24" s="403"/>
      <c r="I24" s="403"/>
      <c r="J24" s="403">
        <f t="shared" si="0"/>
        <v>0</v>
      </c>
      <c r="K24" s="403" t="str">
        <f t="shared" si="1"/>
        <v/>
      </c>
      <c r="L24" s="59"/>
    </row>
    <row r="25" customHeight="1" spans="1:12">
      <c r="A25" s="43"/>
      <c r="B25" s="31"/>
      <c r="C25" s="43"/>
      <c r="D25" s="492"/>
      <c r="E25" s="493"/>
      <c r="F25" s="43"/>
      <c r="G25" s="403"/>
      <c r="H25" s="403"/>
      <c r="I25" s="403"/>
      <c r="J25" s="403">
        <f t="shared" si="0"/>
        <v>0</v>
      </c>
      <c r="K25" s="403" t="str">
        <f t="shared" si="1"/>
        <v/>
      </c>
      <c r="L25" s="59"/>
    </row>
    <row r="26" customHeight="1" spans="1:12">
      <c r="A26" s="43"/>
      <c r="B26" s="31"/>
      <c r="C26" s="43"/>
      <c r="D26" s="492"/>
      <c r="E26" s="493"/>
      <c r="F26" s="43"/>
      <c r="G26" s="403"/>
      <c r="H26" s="403"/>
      <c r="I26" s="403"/>
      <c r="J26" s="403">
        <f t="shared" si="0"/>
        <v>0</v>
      </c>
      <c r="K26" s="403" t="str">
        <f t="shared" si="1"/>
        <v/>
      </c>
      <c r="L26" s="59"/>
    </row>
    <row r="27" customHeight="1" spans="1:12">
      <c r="A27" s="404" t="s">
        <v>406</v>
      </c>
      <c r="B27" s="405"/>
      <c r="C27" s="59"/>
      <c r="D27" s="492"/>
      <c r="E27" s="59"/>
      <c r="F27" s="59"/>
      <c r="G27" s="403">
        <f>SUM(G6:G26)</f>
        <v>0</v>
      </c>
      <c r="H27" s="403"/>
      <c r="I27" s="403">
        <f>SUM(I6:I26)</f>
        <v>0</v>
      </c>
      <c r="J27" s="403">
        <f t="shared" si="0"/>
        <v>0</v>
      </c>
      <c r="K27" s="403" t="str">
        <f t="shared" si="1"/>
        <v/>
      </c>
      <c r="L27" s="59"/>
    </row>
    <row r="28" customHeight="1" spans="1:12">
      <c r="A28" s="407" t="str">
        <f>填表信息!A6&amp;填表信息!B6</f>
        <v>产权持有人填表人：罗钰</v>
      </c>
      <c r="B28" s="407"/>
      <c r="C28" s="407"/>
      <c r="D28" s="407"/>
      <c r="H28" s="409"/>
      <c r="I28" s="409" t="str">
        <f>填表信息!A20&amp;填表信息!B20</f>
        <v>评估人员：XXX</v>
      </c>
      <c r="J28" s="409"/>
      <c r="K28" s="409"/>
      <c r="L28" s="409"/>
    </row>
    <row r="29" customHeight="1" spans="1:4">
      <c r="A29" s="410" t="str">
        <f>填表信息!A7&amp;" "&amp;TEXT(填表信息!B7,"yyyy年mm月dd日")</f>
        <v>填表日期： 2023年11月06日</v>
      </c>
      <c r="B29" s="411"/>
      <c r="C29" s="411"/>
      <c r="D29" s="411"/>
    </row>
  </sheetData>
  <mergeCells count="6">
    <mergeCell ref="A1:L1"/>
    <mergeCell ref="A2:L2"/>
    <mergeCell ref="K3:L3"/>
    <mergeCell ref="A4:C4"/>
    <mergeCell ref="K4:L4"/>
    <mergeCell ref="A27:B27"/>
  </mergeCells>
  <printOptions horizontalCentered="1"/>
  <pageMargins left="1" right="1" top="1.01" bottom="0.87" header="1.2" footer="0.51"/>
  <pageSetup paperSize="9" scale="96" fitToHeight="0"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L29"/>
  <sheetViews>
    <sheetView view="pageBreakPreview" zoomScaleNormal="100" workbookViewId="0">
      <selection activeCell="B17" sqref="B17"/>
    </sheetView>
  </sheetViews>
  <sheetFormatPr defaultColWidth="9" defaultRowHeight="15.75" customHeight="1"/>
  <cols>
    <col min="1" max="1" width="5.5" style="392" customWidth="1"/>
    <col min="2" max="2" width="18.1" style="392" customWidth="1"/>
    <col min="3" max="3" width="9" style="392"/>
    <col min="4" max="5" width="8.1" style="392" customWidth="1"/>
    <col min="6" max="6" width="9" style="392"/>
    <col min="7" max="7" width="7.4" style="392" customWidth="1"/>
    <col min="8" max="8" width="13" style="392" customWidth="1"/>
    <col min="9" max="9" width="10.9" style="392" customWidth="1"/>
    <col min="10" max="10" width="7.9" style="392" customWidth="1"/>
    <col min="11" max="11" width="10.5" style="392" customWidth="1"/>
    <col min="12" max="12" width="7.6" style="392" customWidth="1"/>
    <col min="13" max="16384" width="9" style="392"/>
  </cols>
  <sheetData>
    <row r="1" s="417" customFormat="1" ht="30" customHeight="1" spans="1:12">
      <c r="A1" s="419" t="s">
        <v>407</v>
      </c>
      <c r="B1" s="419"/>
      <c r="C1" s="419"/>
      <c r="D1" s="419"/>
      <c r="E1" s="419"/>
      <c r="F1" s="419"/>
      <c r="G1" s="419"/>
      <c r="H1" s="419"/>
      <c r="I1" s="419"/>
      <c r="J1" s="419"/>
      <c r="K1" s="419"/>
      <c r="L1" s="419"/>
    </row>
    <row r="2" ht="14.1" customHeight="1" spans="1:11">
      <c r="A2" s="394" t="str">
        <f>填表信息!A17&amp;" "&amp;TEXT(填表信息!B17,"yyyy年mm月dd日")</f>
        <v>评估基准日： 2023年07月31日</v>
      </c>
      <c r="B2" s="394"/>
      <c r="C2" s="394"/>
      <c r="D2" s="394"/>
      <c r="E2" s="394"/>
      <c r="F2" s="394"/>
      <c r="G2" s="394"/>
      <c r="H2" s="394"/>
      <c r="I2" s="395"/>
      <c r="J2" s="395"/>
      <c r="K2" s="395"/>
    </row>
    <row r="3" ht="14.1" customHeight="1" spans="1:12">
      <c r="A3" s="394"/>
      <c r="B3" s="394"/>
      <c r="C3" s="394"/>
      <c r="D3" s="394"/>
      <c r="E3" s="394"/>
      <c r="F3" s="394"/>
      <c r="G3" s="394"/>
      <c r="H3" s="394"/>
      <c r="I3" s="395"/>
      <c r="J3" s="395"/>
      <c r="K3" s="412" t="s">
        <v>408</v>
      </c>
      <c r="L3" s="412"/>
    </row>
    <row r="4" customHeight="1" spans="1:12">
      <c r="A4" s="396" t="str">
        <f>填表信息!A5&amp;填表信息!B5</f>
        <v>产权持有人：北京巴布科克·威尔科克斯有限公司</v>
      </c>
      <c r="B4" s="396"/>
      <c r="C4" s="396"/>
      <c r="K4" s="495" t="s">
        <v>286</v>
      </c>
      <c r="L4" s="495"/>
    </row>
    <row r="5" s="393" customFormat="1" customHeight="1" spans="1:12">
      <c r="A5" s="43" t="s">
        <v>287</v>
      </c>
      <c r="B5" s="43" t="s">
        <v>400</v>
      </c>
      <c r="C5" s="43" t="s">
        <v>409</v>
      </c>
      <c r="D5" s="43" t="s">
        <v>410</v>
      </c>
      <c r="E5" s="43" t="s">
        <v>402</v>
      </c>
      <c r="F5" s="43" t="s">
        <v>411</v>
      </c>
      <c r="G5" s="43" t="s">
        <v>412</v>
      </c>
      <c r="H5" s="43" t="s">
        <v>247</v>
      </c>
      <c r="I5" s="43" t="s">
        <v>289</v>
      </c>
      <c r="J5" s="43" t="s">
        <v>251</v>
      </c>
      <c r="K5" s="43" t="s">
        <v>290</v>
      </c>
      <c r="L5" s="43" t="s">
        <v>365</v>
      </c>
    </row>
    <row r="6" customHeight="1" spans="1:12">
      <c r="A6" s="43"/>
      <c r="B6" s="31"/>
      <c r="C6" s="43"/>
      <c r="D6" s="492"/>
      <c r="E6" s="492"/>
      <c r="F6" s="43"/>
      <c r="G6" s="43"/>
      <c r="H6" s="403"/>
      <c r="I6" s="403"/>
      <c r="J6" s="403">
        <f>I6-H6</f>
        <v>0</v>
      </c>
      <c r="K6" s="403" t="str">
        <f>IF(H6=0,"",J6/H6*100)</f>
        <v/>
      </c>
      <c r="L6" s="59"/>
    </row>
    <row r="7" customHeight="1" spans="1:12">
      <c r="A7" s="43"/>
      <c r="B7" s="31"/>
      <c r="C7" s="43"/>
      <c r="D7" s="492"/>
      <c r="E7" s="492"/>
      <c r="F7" s="43"/>
      <c r="G7" s="43"/>
      <c r="H7" s="403"/>
      <c r="I7" s="403"/>
      <c r="J7" s="403">
        <f t="shared" ref="J7:J27" si="0">I7-H7</f>
        <v>0</v>
      </c>
      <c r="K7" s="403" t="str">
        <f t="shared" ref="K7:K27" si="1">IF(H7=0,"",J7/H7*100)</f>
        <v/>
      </c>
      <c r="L7" s="59"/>
    </row>
    <row r="8" customHeight="1" spans="1:12">
      <c r="A8" s="43"/>
      <c r="B8" s="31"/>
      <c r="C8" s="43"/>
      <c r="D8" s="492"/>
      <c r="E8" s="492"/>
      <c r="F8" s="43"/>
      <c r="G8" s="43"/>
      <c r="H8" s="403"/>
      <c r="I8" s="403"/>
      <c r="J8" s="403">
        <f t="shared" si="0"/>
        <v>0</v>
      </c>
      <c r="K8" s="403" t="str">
        <f t="shared" si="1"/>
        <v/>
      </c>
      <c r="L8" s="59"/>
    </row>
    <row r="9" customHeight="1" spans="1:12">
      <c r="A9" s="43"/>
      <c r="B9" s="31"/>
      <c r="C9" s="43"/>
      <c r="D9" s="492"/>
      <c r="E9" s="492"/>
      <c r="F9" s="43"/>
      <c r="G9" s="43"/>
      <c r="H9" s="403"/>
      <c r="I9" s="403"/>
      <c r="J9" s="403">
        <f t="shared" si="0"/>
        <v>0</v>
      </c>
      <c r="K9" s="403" t="str">
        <f t="shared" si="1"/>
        <v/>
      </c>
      <c r="L9" s="59"/>
    </row>
    <row r="10" customHeight="1" spans="1:12">
      <c r="A10" s="43"/>
      <c r="B10" s="31"/>
      <c r="C10" s="43"/>
      <c r="D10" s="492"/>
      <c r="E10" s="492"/>
      <c r="F10" s="43"/>
      <c r="G10" s="43"/>
      <c r="H10" s="403"/>
      <c r="I10" s="403"/>
      <c r="J10" s="403">
        <f t="shared" si="0"/>
        <v>0</v>
      </c>
      <c r="K10" s="403" t="str">
        <f t="shared" si="1"/>
        <v/>
      </c>
      <c r="L10" s="59"/>
    </row>
    <row r="11" customHeight="1" spans="1:12">
      <c r="A11" s="43"/>
      <c r="B11" s="31"/>
      <c r="C11" s="43"/>
      <c r="D11" s="492"/>
      <c r="E11" s="492"/>
      <c r="F11" s="43"/>
      <c r="G11" s="43"/>
      <c r="H11" s="403"/>
      <c r="I11" s="403"/>
      <c r="J11" s="403">
        <f t="shared" si="0"/>
        <v>0</v>
      </c>
      <c r="K11" s="403" t="str">
        <f t="shared" si="1"/>
        <v/>
      </c>
      <c r="L11" s="59"/>
    </row>
    <row r="12" customHeight="1" spans="1:12">
      <c r="A12" s="43"/>
      <c r="B12" s="31"/>
      <c r="C12" s="43"/>
      <c r="D12" s="492"/>
      <c r="E12" s="492"/>
      <c r="F12" s="43"/>
      <c r="G12" s="43"/>
      <c r="H12" s="403"/>
      <c r="I12" s="403"/>
      <c r="J12" s="403">
        <f t="shared" si="0"/>
        <v>0</v>
      </c>
      <c r="K12" s="403" t="str">
        <f t="shared" si="1"/>
        <v/>
      </c>
      <c r="L12" s="59"/>
    </row>
    <row r="13" customHeight="1" spans="1:12">
      <c r="A13" s="43"/>
      <c r="B13" s="31"/>
      <c r="C13" s="43"/>
      <c r="D13" s="492"/>
      <c r="E13" s="492"/>
      <c r="F13" s="43"/>
      <c r="G13" s="43"/>
      <c r="H13" s="403"/>
      <c r="I13" s="403"/>
      <c r="J13" s="403">
        <f t="shared" si="0"/>
        <v>0</v>
      </c>
      <c r="K13" s="403" t="str">
        <f t="shared" si="1"/>
        <v/>
      </c>
      <c r="L13" s="59"/>
    </row>
    <row r="14" customHeight="1" spans="1:12">
      <c r="A14" s="43"/>
      <c r="B14" s="31"/>
      <c r="C14" s="43"/>
      <c r="D14" s="492"/>
      <c r="E14" s="492"/>
      <c r="F14" s="43"/>
      <c r="G14" s="43"/>
      <c r="H14" s="403"/>
      <c r="I14" s="403"/>
      <c r="J14" s="403">
        <f t="shared" si="0"/>
        <v>0</v>
      </c>
      <c r="K14" s="403" t="str">
        <f t="shared" si="1"/>
        <v/>
      </c>
      <c r="L14" s="59"/>
    </row>
    <row r="15" customHeight="1" spans="1:12">
      <c r="A15" s="43"/>
      <c r="B15" s="31"/>
      <c r="C15" s="43"/>
      <c r="D15" s="492"/>
      <c r="E15" s="492"/>
      <c r="F15" s="43"/>
      <c r="G15" s="43"/>
      <c r="H15" s="403"/>
      <c r="I15" s="403"/>
      <c r="J15" s="403">
        <f t="shared" si="0"/>
        <v>0</v>
      </c>
      <c r="K15" s="403" t="str">
        <f t="shared" si="1"/>
        <v/>
      </c>
      <c r="L15" s="59"/>
    </row>
    <row r="16" customHeight="1" spans="1:12">
      <c r="A16" s="43"/>
      <c r="B16" s="31"/>
      <c r="C16" s="43"/>
      <c r="D16" s="492"/>
      <c r="E16" s="492"/>
      <c r="F16" s="43"/>
      <c r="G16" s="43"/>
      <c r="H16" s="403"/>
      <c r="I16" s="403"/>
      <c r="J16" s="403">
        <f t="shared" si="0"/>
        <v>0</v>
      </c>
      <c r="K16" s="403" t="str">
        <f t="shared" si="1"/>
        <v/>
      </c>
      <c r="L16" s="59"/>
    </row>
    <row r="17" customHeight="1" spans="1:12">
      <c r="A17" s="43"/>
      <c r="B17" s="31"/>
      <c r="C17" s="43"/>
      <c r="D17" s="492"/>
      <c r="E17" s="492"/>
      <c r="F17" s="43"/>
      <c r="G17" s="43"/>
      <c r="H17" s="403"/>
      <c r="I17" s="403"/>
      <c r="J17" s="403">
        <f t="shared" si="0"/>
        <v>0</v>
      </c>
      <c r="K17" s="403" t="str">
        <f t="shared" si="1"/>
        <v/>
      </c>
      <c r="L17" s="59"/>
    </row>
    <row r="18" customHeight="1" spans="1:12">
      <c r="A18" s="43"/>
      <c r="B18" s="31"/>
      <c r="C18" s="43"/>
      <c r="D18" s="492"/>
      <c r="E18" s="492"/>
      <c r="F18" s="43"/>
      <c r="G18" s="43"/>
      <c r="H18" s="403"/>
      <c r="I18" s="403"/>
      <c r="J18" s="403">
        <f t="shared" si="0"/>
        <v>0</v>
      </c>
      <c r="K18" s="403" t="str">
        <f t="shared" si="1"/>
        <v/>
      </c>
      <c r="L18" s="59"/>
    </row>
    <row r="19" customHeight="1" spans="1:12">
      <c r="A19" s="43"/>
      <c r="B19" s="31"/>
      <c r="C19" s="43"/>
      <c r="D19" s="492"/>
      <c r="E19" s="492"/>
      <c r="F19" s="43"/>
      <c r="G19" s="43"/>
      <c r="H19" s="403"/>
      <c r="I19" s="403"/>
      <c r="J19" s="403">
        <f t="shared" si="0"/>
        <v>0</v>
      </c>
      <c r="K19" s="403" t="str">
        <f t="shared" si="1"/>
        <v/>
      </c>
      <c r="L19" s="59"/>
    </row>
    <row r="20" customHeight="1" spans="1:12">
      <c r="A20" s="43"/>
      <c r="B20" s="31"/>
      <c r="C20" s="43"/>
      <c r="D20" s="492"/>
      <c r="E20" s="492"/>
      <c r="F20" s="43"/>
      <c r="G20" s="43"/>
      <c r="H20" s="403"/>
      <c r="I20" s="403"/>
      <c r="J20" s="403">
        <f t="shared" si="0"/>
        <v>0</v>
      </c>
      <c r="K20" s="403" t="str">
        <f t="shared" si="1"/>
        <v/>
      </c>
      <c r="L20" s="59"/>
    </row>
    <row r="21" customHeight="1" spans="1:12">
      <c r="A21" s="43"/>
      <c r="B21" s="31"/>
      <c r="C21" s="43"/>
      <c r="D21" s="492"/>
      <c r="E21" s="492"/>
      <c r="F21" s="43"/>
      <c r="G21" s="43"/>
      <c r="H21" s="403"/>
      <c r="I21" s="403"/>
      <c r="J21" s="403">
        <f t="shared" si="0"/>
        <v>0</v>
      </c>
      <c r="K21" s="403" t="str">
        <f t="shared" si="1"/>
        <v/>
      </c>
      <c r="L21" s="59"/>
    </row>
    <row r="22" customHeight="1" spans="1:12">
      <c r="A22" s="43"/>
      <c r="B22" s="31"/>
      <c r="C22" s="43"/>
      <c r="D22" s="492"/>
      <c r="E22" s="492"/>
      <c r="F22" s="43"/>
      <c r="G22" s="43"/>
      <c r="H22" s="403"/>
      <c r="I22" s="403"/>
      <c r="J22" s="403">
        <f t="shared" si="0"/>
        <v>0</v>
      </c>
      <c r="K22" s="403" t="str">
        <f t="shared" si="1"/>
        <v/>
      </c>
      <c r="L22" s="59"/>
    </row>
    <row r="23" customHeight="1" spans="1:12">
      <c r="A23" s="43"/>
      <c r="B23" s="31"/>
      <c r="C23" s="43"/>
      <c r="D23" s="492"/>
      <c r="E23" s="492"/>
      <c r="F23" s="43"/>
      <c r="G23" s="43"/>
      <c r="H23" s="403"/>
      <c r="I23" s="403"/>
      <c r="J23" s="403">
        <f t="shared" si="0"/>
        <v>0</v>
      </c>
      <c r="K23" s="403" t="str">
        <f t="shared" si="1"/>
        <v/>
      </c>
      <c r="L23" s="59"/>
    </row>
    <row r="24" customHeight="1" spans="1:12">
      <c r="A24" s="43"/>
      <c r="B24" s="31"/>
      <c r="C24" s="43"/>
      <c r="D24" s="492"/>
      <c r="E24" s="492"/>
      <c r="F24" s="43"/>
      <c r="G24" s="43"/>
      <c r="H24" s="403"/>
      <c r="I24" s="403"/>
      <c r="J24" s="403">
        <f t="shared" si="0"/>
        <v>0</v>
      </c>
      <c r="K24" s="403" t="str">
        <f t="shared" si="1"/>
        <v/>
      </c>
      <c r="L24" s="59"/>
    </row>
    <row r="25" customHeight="1" spans="1:12">
      <c r="A25" s="43"/>
      <c r="B25" s="31"/>
      <c r="C25" s="43"/>
      <c r="D25" s="492"/>
      <c r="E25" s="492"/>
      <c r="F25" s="43"/>
      <c r="G25" s="43"/>
      <c r="H25" s="403"/>
      <c r="I25" s="403"/>
      <c r="J25" s="403">
        <f t="shared" si="0"/>
        <v>0</v>
      </c>
      <c r="K25" s="403" t="str">
        <f t="shared" si="1"/>
        <v/>
      </c>
      <c r="L25" s="59"/>
    </row>
    <row r="26" customHeight="1" spans="1:12">
      <c r="A26" s="43"/>
      <c r="B26" s="31"/>
      <c r="C26" s="43"/>
      <c r="D26" s="492"/>
      <c r="E26" s="492"/>
      <c r="F26" s="43"/>
      <c r="G26" s="43"/>
      <c r="H26" s="403"/>
      <c r="I26" s="403"/>
      <c r="J26" s="403">
        <f t="shared" si="0"/>
        <v>0</v>
      </c>
      <c r="K26" s="403" t="str">
        <f t="shared" si="1"/>
        <v/>
      </c>
      <c r="L26" s="59"/>
    </row>
    <row r="27" customHeight="1" spans="1:12">
      <c r="A27" s="404" t="s">
        <v>406</v>
      </c>
      <c r="B27" s="405"/>
      <c r="C27" s="59"/>
      <c r="D27" s="492"/>
      <c r="E27" s="492"/>
      <c r="F27" s="59"/>
      <c r="G27" s="59"/>
      <c r="H27" s="403">
        <f>SUM(H6:H26)</f>
        <v>0</v>
      </c>
      <c r="I27" s="403">
        <f>SUM(I6:I26)</f>
        <v>0</v>
      </c>
      <c r="J27" s="403">
        <f t="shared" si="0"/>
        <v>0</v>
      </c>
      <c r="K27" s="403" t="str">
        <f t="shared" si="1"/>
        <v/>
      </c>
      <c r="L27" s="59"/>
    </row>
    <row r="28" customHeight="1" spans="1:12">
      <c r="A28" s="407" t="str">
        <f>填表信息!A6&amp;填表信息!B6</f>
        <v>产权持有人填表人：罗钰</v>
      </c>
      <c r="B28" s="407"/>
      <c r="C28" s="407"/>
      <c r="D28" s="407"/>
      <c r="H28" s="409"/>
      <c r="I28" s="409" t="str">
        <f>填表信息!A20&amp;填表信息!B20</f>
        <v>评估人员：XXX</v>
      </c>
      <c r="J28" s="409"/>
      <c r="K28" s="409"/>
      <c r="L28" s="409"/>
    </row>
    <row r="29" customHeight="1" spans="1:4">
      <c r="A29" s="410" t="str">
        <f>填表信息!A7&amp;" "&amp;TEXT(填表信息!B7,"yyyy年mm月dd日")</f>
        <v>填表日期： 2023年11月06日</v>
      </c>
      <c r="B29" s="411"/>
      <c r="C29" s="411"/>
      <c r="D29" s="411"/>
    </row>
  </sheetData>
  <mergeCells count="6">
    <mergeCell ref="A1:L1"/>
    <mergeCell ref="A2:K2"/>
    <mergeCell ref="K3:L3"/>
    <mergeCell ref="A4:C4"/>
    <mergeCell ref="K4:L4"/>
    <mergeCell ref="A27:B27"/>
  </mergeCells>
  <printOptions horizontalCentered="1"/>
  <pageMargins left="1" right="1" top="0.87" bottom="0.87" header="1.06" footer="0.51"/>
  <pageSetup paperSize="9" fitToHeight="0" orientation="landscape"/>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L29"/>
  <sheetViews>
    <sheetView view="pageBreakPreview" zoomScaleNormal="100" workbookViewId="0">
      <selection activeCell="B17" sqref="B17"/>
    </sheetView>
  </sheetViews>
  <sheetFormatPr defaultColWidth="9" defaultRowHeight="15.75" customHeight="1"/>
  <cols>
    <col min="1" max="1" width="4.4" style="392" customWidth="1"/>
    <col min="2" max="2" width="16.6" style="392" customWidth="1"/>
    <col min="3" max="3" width="10.9" style="392" customWidth="1"/>
    <col min="4" max="4" width="7.1" style="392" customWidth="1"/>
    <col min="5" max="5" width="7.4" style="392" customWidth="1"/>
    <col min="6" max="6" width="9.4" style="392" customWidth="1"/>
    <col min="7" max="7" width="11.6" style="392" customWidth="1"/>
    <col min="8" max="8" width="12.9" style="392" customWidth="1"/>
    <col min="9" max="9" width="12.1" style="392" customWidth="1"/>
    <col min="10" max="10" width="8.6" style="392" customWidth="1"/>
    <col min="11" max="11" width="8.1" style="392" customWidth="1"/>
    <col min="12" max="12" width="5.9" style="392" customWidth="1"/>
    <col min="13" max="16384" width="9" style="392"/>
  </cols>
  <sheetData>
    <row r="1" s="417" customFormat="1" ht="30" customHeight="1" spans="1:12">
      <c r="A1" s="419" t="s">
        <v>413</v>
      </c>
      <c r="B1" s="419"/>
      <c r="C1" s="419"/>
      <c r="D1" s="419"/>
      <c r="E1" s="419"/>
      <c r="F1" s="419"/>
      <c r="G1" s="419"/>
      <c r="H1" s="419"/>
      <c r="I1" s="419"/>
      <c r="J1" s="419"/>
      <c r="K1" s="419"/>
      <c r="L1" s="419"/>
    </row>
    <row r="2" ht="14.1" customHeight="1" spans="1:12">
      <c r="A2" s="394" t="str">
        <f>填表信息!A17&amp;" "&amp;TEXT(填表信息!B17,"yyyy年mm月dd日")</f>
        <v>评估基准日： 2023年07月31日</v>
      </c>
      <c r="B2" s="394"/>
      <c r="C2" s="394"/>
      <c r="D2" s="394"/>
      <c r="E2" s="394"/>
      <c r="F2" s="394"/>
      <c r="G2" s="394"/>
      <c r="H2" s="394"/>
      <c r="I2" s="394"/>
      <c r="J2" s="394"/>
      <c r="K2" s="394"/>
      <c r="L2" s="394"/>
    </row>
    <row r="3" ht="14.1" customHeight="1" spans="1:12">
      <c r="A3" s="394"/>
      <c r="B3" s="394"/>
      <c r="C3" s="394"/>
      <c r="D3" s="394"/>
      <c r="E3" s="394"/>
      <c r="F3" s="394"/>
      <c r="G3" s="394"/>
      <c r="H3" s="395"/>
      <c r="I3" s="395"/>
      <c r="J3" s="395"/>
      <c r="K3" s="412" t="s">
        <v>414</v>
      </c>
      <c r="L3" s="412"/>
    </row>
    <row r="4" customHeight="1" spans="1:12">
      <c r="A4" s="396" t="str">
        <f>填表信息!A5&amp;填表信息!B5</f>
        <v>产权持有人：北京巴布科克·威尔科克斯有限公司</v>
      </c>
      <c r="B4" s="396"/>
      <c r="C4" s="396"/>
      <c r="K4" s="495" t="s">
        <v>286</v>
      </c>
      <c r="L4" s="495"/>
    </row>
    <row r="5" s="393" customFormat="1" customHeight="1" spans="1:12">
      <c r="A5" s="43" t="s">
        <v>287</v>
      </c>
      <c r="B5" s="43" t="s">
        <v>415</v>
      </c>
      <c r="C5" s="43" t="s">
        <v>416</v>
      </c>
      <c r="D5" s="43" t="s">
        <v>417</v>
      </c>
      <c r="E5" s="43" t="s">
        <v>402</v>
      </c>
      <c r="F5" s="43" t="s">
        <v>412</v>
      </c>
      <c r="G5" s="43" t="s">
        <v>247</v>
      </c>
      <c r="H5" s="43" t="s">
        <v>418</v>
      </c>
      <c r="I5" s="43" t="s">
        <v>289</v>
      </c>
      <c r="J5" s="43" t="s">
        <v>251</v>
      </c>
      <c r="K5" s="43" t="s">
        <v>290</v>
      </c>
      <c r="L5" s="43" t="s">
        <v>365</v>
      </c>
    </row>
    <row r="6" customHeight="1" spans="1:12">
      <c r="A6" s="43"/>
      <c r="B6" s="31"/>
      <c r="C6" s="43"/>
      <c r="D6" s="492"/>
      <c r="E6" s="492"/>
      <c r="F6" s="43"/>
      <c r="G6" s="403"/>
      <c r="H6" s="403"/>
      <c r="I6" s="403"/>
      <c r="J6" s="403">
        <f>I6-G6</f>
        <v>0</v>
      </c>
      <c r="K6" s="403" t="str">
        <f>IF(G6=0,"",J6/G6*100)</f>
        <v/>
      </c>
      <c r="L6" s="59"/>
    </row>
    <row r="7" customHeight="1" spans="1:12">
      <c r="A7" s="43"/>
      <c r="B7" s="31"/>
      <c r="C7" s="43"/>
      <c r="D7" s="492"/>
      <c r="E7" s="493"/>
      <c r="F7" s="43"/>
      <c r="G7" s="403"/>
      <c r="H7" s="403"/>
      <c r="I7" s="403"/>
      <c r="J7" s="403">
        <f t="shared" ref="J7:J27" si="0">I7-G7</f>
        <v>0</v>
      </c>
      <c r="K7" s="403" t="str">
        <f t="shared" ref="K7:K27" si="1">IF(G7=0,"",J7/G7*100)</f>
        <v/>
      </c>
      <c r="L7" s="59"/>
    </row>
    <row r="8" customHeight="1" spans="1:12">
      <c r="A8" s="43"/>
      <c r="B8" s="31"/>
      <c r="C8" s="43"/>
      <c r="D8" s="492"/>
      <c r="E8" s="493"/>
      <c r="F8" s="43"/>
      <c r="G8" s="403"/>
      <c r="H8" s="403"/>
      <c r="I8" s="403"/>
      <c r="J8" s="403">
        <f t="shared" si="0"/>
        <v>0</v>
      </c>
      <c r="K8" s="403" t="str">
        <f t="shared" si="1"/>
        <v/>
      </c>
      <c r="L8" s="59"/>
    </row>
    <row r="9" customHeight="1" spans="1:12">
      <c r="A9" s="43"/>
      <c r="B9" s="31"/>
      <c r="C9" s="43"/>
      <c r="D9" s="492"/>
      <c r="E9" s="493"/>
      <c r="F9" s="43"/>
      <c r="G9" s="403"/>
      <c r="H9" s="403"/>
      <c r="I9" s="403"/>
      <c r="J9" s="403">
        <f t="shared" si="0"/>
        <v>0</v>
      </c>
      <c r="K9" s="403" t="str">
        <f t="shared" si="1"/>
        <v/>
      </c>
      <c r="L9" s="59"/>
    </row>
    <row r="10" customHeight="1" spans="1:12">
      <c r="A10" s="43"/>
      <c r="B10" s="31"/>
      <c r="C10" s="43"/>
      <c r="D10" s="492"/>
      <c r="E10" s="493"/>
      <c r="F10" s="43"/>
      <c r="G10" s="403"/>
      <c r="H10" s="403"/>
      <c r="I10" s="403"/>
      <c r="J10" s="403">
        <f t="shared" si="0"/>
        <v>0</v>
      </c>
      <c r="K10" s="403" t="str">
        <f t="shared" si="1"/>
        <v/>
      </c>
      <c r="L10" s="59"/>
    </row>
    <row r="11" customHeight="1" spans="1:12">
      <c r="A11" s="43"/>
      <c r="B11" s="31"/>
      <c r="C11" s="43"/>
      <c r="D11" s="492"/>
      <c r="E11" s="493"/>
      <c r="F11" s="43"/>
      <c r="G11" s="403"/>
      <c r="H11" s="403"/>
      <c r="I11" s="403"/>
      <c r="J11" s="403">
        <f t="shared" si="0"/>
        <v>0</v>
      </c>
      <c r="K11" s="403" t="str">
        <f t="shared" si="1"/>
        <v/>
      </c>
      <c r="L11" s="59"/>
    </row>
    <row r="12" customHeight="1" spans="1:12">
      <c r="A12" s="43"/>
      <c r="B12" s="31"/>
      <c r="C12" s="43"/>
      <c r="D12" s="492"/>
      <c r="E12" s="493"/>
      <c r="F12" s="43"/>
      <c r="G12" s="403"/>
      <c r="H12" s="403"/>
      <c r="I12" s="403"/>
      <c r="J12" s="403">
        <f t="shared" si="0"/>
        <v>0</v>
      </c>
      <c r="K12" s="403" t="str">
        <f t="shared" si="1"/>
        <v/>
      </c>
      <c r="L12" s="59"/>
    </row>
    <row r="13" customHeight="1" spans="1:12">
      <c r="A13" s="43"/>
      <c r="B13" s="31"/>
      <c r="C13" s="43"/>
      <c r="D13" s="492"/>
      <c r="E13" s="493"/>
      <c r="F13" s="43"/>
      <c r="G13" s="403"/>
      <c r="H13" s="403"/>
      <c r="I13" s="403"/>
      <c r="J13" s="403">
        <f t="shared" si="0"/>
        <v>0</v>
      </c>
      <c r="K13" s="403" t="str">
        <f t="shared" si="1"/>
        <v/>
      </c>
      <c r="L13" s="59"/>
    </row>
    <row r="14" customHeight="1" spans="1:12">
      <c r="A14" s="43"/>
      <c r="B14" s="31"/>
      <c r="C14" s="43"/>
      <c r="D14" s="492"/>
      <c r="E14" s="493"/>
      <c r="F14" s="43"/>
      <c r="G14" s="403"/>
      <c r="H14" s="403"/>
      <c r="I14" s="403"/>
      <c r="J14" s="403">
        <f t="shared" si="0"/>
        <v>0</v>
      </c>
      <c r="K14" s="403" t="str">
        <f t="shared" si="1"/>
        <v/>
      </c>
      <c r="L14" s="59"/>
    </row>
    <row r="15" customHeight="1" spans="1:12">
      <c r="A15" s="43"/>
      <c r="B15" s="31"/>
      <c r="C15" s="43"/>
      <c r="D15" s="492"/>
      <c r="E15" s="493"/>
      <c r="F15" s="43"/>
      <c r="G15" s="403"/>
      <c r="H15" s="403"/>
      <c r="I15" s="403"/>
      <c r="J15" s="403">
        <f t="shared" si="0"/>
        <v>0</v>
      </c>
      <c r="K15" s="403" t="str">
        <f t="shared" si="1"/>
        <v/>
      </c>
      <c r="L15" s="59"/>
    </row>
    <row r="16" customHeight="1" spans="1:12">
      <c r="A16" s="43"/>
      <c r="B16" s="31"/>
      <c r="C16" s="43"/>
      <c r="D16" s="492"/>
      <c r="E16" s="493"/>
      <c r="F16" s="43"/>
      <c r="G16" s="403"/>
      <c r="H16" s="403"/>
      <c r="I16" s="403"/>
      <c r="J16" s="403">
        <f t="shared" si="0"/>
        <v>0</v>
      </c>
      <c r="K16" s="403" t="str">
        <f t="shared" si="1"/>
        <v/>
      </c>
      <c r="L16" s="59"/>
    </row>
    <row r="17" customHeight="1" spans="1:12">
      <c r="A17" s="43"/>
      <c r="B17" s="31"/>
      <c r="C17" s="43"/>
      <c r="D17" s="492"/>
      <c r="E17" s="493"/>
      <c r="F17" s="43"/>
      <c r="G17" s="403"/>
      <c r="H17" s="403"/>
      <c r="I17" s="403"/>
      <c r="J17" s="403">
        <f t="shared" si="0"/>
        <v>0</v>
      </c>
      <c r="K17" s="403" t="str">
        <f t="shared" si="1"/>
        <v/>
      </c>
      <c r="L17" s="59"/>
    </row>
    <row r="18" customHeight="1" spans="1:12">
      <c r="A18" s="43"/>
      <c r="B18" s="31"/>
      <c r="C18" s="43"/>
      <c r="D18" s="492"/>
      <c r="E18" s="493"/>
      <c r="F18" s="43"/>
      <c r="G18" s="403"/>
      <c r="H18" s="403"/>
      <c r="I18" s="403"/>
      <c r="J18" s="403">
        <f t="shared" si="0"/>
        <v>0</v>
      </c>
      <c r="K18" s="403" t="str">
        <f t="shared" si="1"/>
        <v/>
      </c>
      <c r="L18" s="59"/>
    </row>
    <row r="19" customHeight="1" spans="1:12">
      <c r="A19" s="43"/>
      <c r="B19" s="31"/>
      <c r="C19" s="43"/>
      <c r="D19" s="492"/>
      <c r="E19" s="493"/>
      <c r="F19" s="43"/>
      <c r="G19" s="403"/>
      <c r="H19" s="403"/>
      <c r="I19" s="403"/>
      <c r="J19" s="403">
        <f t="shared" si="0"/>
        <v>0</v>
      </c>
      <c r="K19" s="403" t="str">
        <f t="shared" si="1"/>
        <v/>
      </c>
      <c r="L19" s="59"/>
    </row>
    <row r="20" customHeight="1" spans="1:12">
      <c r="A20" s="43"/>
      <c r="B20" s="31"/>
      <c r="C20" s="43"/>
      <c r="D20" s="492"/>
      <c r="E20" s="493"/>
      <c r="F20" s="43"/>
      <c r="G20" s="403"/>
      <c r="H20" s="403"/>
      <c r="I20" s="403"/>
      <c r="J20" s="403">
        <f t="shared" si="0"/>
        <v>0</v>
      </c>
      <c r="K20" s="403" t="str">
        <f t="shared" si="1"/>
        <v/>
      </c>
      <c r="L20" s="59"/>
    </row>
    <row r="21" customHeight="1" spans="1:12">
      <c r="A21" s="43"/>
      <c r="B21" s="31"/>
      <c r="C21" s="43"/>
      <c r="D21" s="492"/>
      <c r="E21" s="493"/>
      <c r="F21" s="43"/>
      <c r="G21" s="403"/>
      <c r="H21" s="403"/>
      <c r="I21" s="403"/>
      <c r="J21" s="403">
        <f t="shared" si="0"/>
        <v>0</v>
      </c>
      <c r="K21" s="403" t="str">
        <f t="shared" si="1"/>
        <v/>
      </c>
      <c r="L21" s="59"/>
    </row>
    <row r="22" customHeight="1" spans="1:12">
      <c r="A22" s="43"/>
      <c r="B22" s="31"/>
      <c r="C22" s="43"/>
      <c r="D22" s="492"/>
      <c r="E22" s="493"/>
      <c r="F22" s="43"/>
      <c r="G22" s="403"/>
      <c r="H22" s="403"/>
      <c r="I22" s="403"/>
      <c r="J22" s="403">
        <f t="shared" si="0"/>
        <v>0</v>
      </c>
      <c r="K22" s="403" t="str">
        <f t="shared" si="1"/>
        <v/>
      </c>
      <c r="L22" s="59"/>
    </row>
    <row r="23" customHeight="1" spans="1:12">
      <c r="A23" s="43"/>
      <c r="B23" s="31"/>
      <c r="C23" s="43"/>
      <c r="D23" s="492"/>
      <c r="E23" s="493"/>
      <c r="F23" s="43"/>
      <c r="G23" s="403"/>
      <c r="H23" s="403"/>
      <c r="I23" s="403"/>
      <c r="J23" s="403">
        <f t="shared" si="0"/>
        <v>0</v>
      </c>
      <c r="K23" s="403" t="str">
        <f t="shared" si="1"/>
        <v/>
      </c>
      <c r="L23" s="59"/>
    </row>
    <row r="24" customHeight="1" spans="1:12">
      <c r="A24" s="43"/>
      <c r="B24" s="31"/>
      <c r="C24" s="43"/>
      <c r="D24" s="492"/>
      <c r="E24" s="493"/>
      <c r="F24" s="43"/>
      <c r="G24" s="403"/>
      <c r="H24" s="403"/>
      <c r="I24" s="403"/>
      <c r="J24" s="403">
        <f t="shared" si="0"/>
        <v>0</v>
      </c>
      <c r="K24" s="403" t="str">
        <f t="shared" si="1"/>
        <v/>
      </c>
      <c r="L24" s="59"/>
    </row>
    <row r="25" customHeight="1" spans="1:12">
      <c r="A25" s="43"/>
      <c r="B25" s="31"/>
      <c r="C25" s="43"/>
      <c r="D25" s="492"/>
      <c r="E25" s="493"/>
      <c r="F25" s="43"/>
      <c r="G25" s="403"/>
      <c r="H25" s="403"/>
      <c r="I25" s="403"/>
      <c r="J25" s="403">
        <f t="shared" si="0"/>
        <v>0</v>
      </c>
      <c r="K25" s="403" t="str">
        <f t="shared" si="1"/>
        <v/>
      </c>
      <c r="L25" s="59"/>
    </row>
    <row r="26" customHeight="1" spans="1:12">
      <c r="A26" s="43"/>
      <c r="B26" s="31"/>
      <c r="C26" s="43"/>
      <c r="D26" s="492"/>
      <c r="E26" s="493"/>
      <c r="F26" s="43"/>
      <c r="G26" s="403"/>
      <c r="H26" s="403"/>
      <c r="I26" s="403"/>
      <c r="J26" s="403">
        <f t="shared" si="0"/>
        <v>0</v>
      </c>
      <c r="K26" s="403" t="str">
        <f t="shared" si="1"/>
        <v/>
      </c>
      <c r="L26" s="59"/>
    </row>
    <row r="27" customHeight="1" spans="1:12">
      <c r="A27" s="404" t="s">
        <v>406</v>
      </c>
      <c r="B27" s="405"/>
      <c r="C27" s="59"/>
      <c r="D27" s="492"/>
      <c r="E27" s="59"/>
      <c r="F27" s="59"/>
      <c r="G27" s="403">
        <f>SUM(G6:G26)</f>
        <v>0</v>
      </c>
      <c r="H27" s="403"/>
      <c r="I27" s="403">
        <f>SUM(I6:I26)</f>
        <v>0</v>
      </c>
      <c r="J27" s="403">
        <f t="shared" si="0"/>
        <v>0</v>
      </c>
      <c r="K27" s="403" t="str">
        <f t="shared" si="1"/>
        <v/>
      </c>
      <c r="L27" s="59"/>
    </row>
    <row r="28" customHeight="1" spans="1:12">
      <c r="A28" s="407" t="str">
        <f>填表信息!A6&amp;填表信息!B6</f>
        <v>产权持有人填表人：罗钰</v>
      </c>
      <c r="B28" s="407"/>
      <c r="C28" s="407"/>
      <c r="D28" s="407"/>
      <c r="H28" s="409"/>
      <c r="I28" s="409" t="str">
        <f>填表信息!A20&amp;填表信息!B20</f>
        <v>评估人员：XXX</v>
      </c>
      <c r="J28" s="409"/>
      <c r="K28" s="409"/>
      <c r="L28" s="409"/>
    </row>
    <row r="29" customHeight="1" spans="1:4">
      <c r="A29" s="410" t="str">
        <f>填表信息!A7&amp;" "&amp;TEXT(填表信息!B7,"yyyy年mm月dd日")</f>
        <v>填表日期： 2023年11月06日</v>
      </c>
      <c r="B29" s="411"/>
      <c r="C29" s="411"/>
      <c r="D29" s="411"/>
    </row>
  </sheetData>
  <mergeCells count="6">
    <mergeCell ref="A1:L1"/>
    <mergeCell ref="A2:L2"/>
    <mergeCell ref="K3:L3"/>
    <mergeCell ref="A4:C4"/>
    <mergeCell ref="K4:L4"/>
    <mergeCell ref="A27:B27"/>
  </mergeCells>
  <printOptions horizontalCentered="1"/>
  <pageMargins left="1" right="1" top="0.99" bottom="0.87" header="1.06" footer="0.51"/>
  <pageSetup paperSize="9" fitToHeight="0" orientation="landscape"/>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K29"/>
  <sheetViews>
    <sheetView view="pageBreakPreview" zoomScaleNormal="100" workbookViewId="0">
      <selection activeCell="B17" sqref="B17"/>
    </sheetView>
  </sheetViews>
  <sheetFormatPr defaultColWidth="9" defaultRowHeight="13"/>
  <cols>
    <col min="1" max="1" width="4.4" style="392" customWidth="1"/>
    <col min="2" max="2" width="23.1" style="392" customWidth="1"/>
    <col min="3" max="3" width="10.6" style="392" customWidth="1"/>
    <col min="4" max="4" width="9.5" style="392" customWidth="1"/>
    <col min="5" max="5" width="10.5" style="392" customWidth="1"/>
    <col min="6" max="6" width="12.6" style="392" customWidth="1"/>
    <col min="7" max="7" width="13.5" style="392" customWidth="1"/>
    <col min="8" max="8" width="13" style="392" customWidth="1"/>
    <col min="9" max="9" width="8.6" style="392" customWidth="1"/>
    <col min="10" max="10" width="8.1" style="392" customWidth="1"/>
    <col min="11" max="16384" width="9" style="392"/>
  </cols>
  <sheetData>
    <row r="1" s="417" customFormat="1" ht="30" customHeight="1" spans="1:11">
      <c r="A1" s="419" t="s">
        <v>419</v>
      </c>
      <c r="B1" s="419"/>
      <c r="C1" s="419"/>
      <c r="D1" s="419"/>
      <c r="E1" s="419"/>
      <c r="F1" s="419"/>
      <c r="G1" s="419"/>
      <c r="H1" s="419"/>
      <c r="I1" s="419"/>
      <c r="J1" s="419"/>
      <c r="K1" s="419"/>
    </row>
    <row r="2" ht="14.1" customHeight="1" spans="1:11">
      <c r="A2" s="394" t="str">
        <f>填表信息!A17&amp;" "&amp;TEXT(填表信息!B17,"yyyy年mm月dd日")</f>
        <v>评估基准日： 2023年07月31日</v>
      </c>
      <c r="B2" s="394"/>
      <c r="C2" s="394"/>
      <c r="D2" s="394"/>
      <c r="E2" s="394"/>
      <c r="F2" s="394"/>
      <c r="G2" s="394"/>
      <c r="H2" s="394"/>
      <c r="I2" s="394"/>
      <c r="J2" s="394"/>
      <c r="K2" s="394"/>
    </row>
    <row r="3" ht="14.1" customHeight="1" spans="1:11">
      <c r="A3" s="394"/>
      <c r="B3" s="394"/>
      <c r="C3" s="394"/>
      <c r="D3" s="394"/>
      <c r="E3" s="394"/>
      <c r="F3" s="394"/>
      <c r="G3" s="394"/>
      <c r="H3" s="395"/>
      <c r="I3" s="395"/>
      <c r="J3" s="412" t="s">
        <v>420</v>
      </c>
      <c r="K3" s="412"/>
    </row>
    <row r="4" ht="15.75" customHeight="1" spans="1:11">
      <c r="A4" s="396" t="str">
        <f>填表信息!A5&amp;填表信息!B5</f>
        <v>产权持有人：北京巴布科克·威尔科克斯有限公司</v>
      </c>
      <c r="B4" s="396"/>
      <c r="C4" s="491"/>
      <c r="J4" s="495" t="s">
        <v>286</v>
      </c>
      <c r="K4" s="495"/>
    </row>
    <row r="5" s="393" customFormat="1" ht="15.75" customHeight="1" spans="1:11">
      <c r="A5" s="43" t="s">
        <v>287</v>
      </c>
      <c r="B5" s="43" t="s">
        <v>421</v>
      </c>
      <c r="C5" s="43" t="s">
        <v>422</v>
      </c>
      <c r="D5" s="43" t="s">
        <v>402</v>
      </c>
      <c r="E5" s="43" t="s">
        <v>423</v>
      </c>
      <c r="F5" s="43" t="s">
        <v>412</v>
      </c>
      <c r="G5" s="43" t="s">
        <v>247</v>
      </c>
      <c r="H5" s="43" t="s">
        <v>289</v>
      </c>
      <c r="I5" s="43" t="s">
        <v>251</v>
      </c>
      <c r="J5" s="43" t="s">
        <v>290</v>
      </c>
      <c r="K5" s="43" t="s">
        <v>365</v>
      </c>
    </row>
    <row r="6" ht="15.75" customHeight="1" spans="1:11">
      <c r="A6" s="43"/>
      <c r="B6" s="31"/>
      <c r="C6" s="31"/>
      <c r="D6" s="492"/>
      <c r="E6" s="492"/>
      <c r="F6" s="43"/>
      <c r="G6" s="403"/>
      <c r="H6" s="403"/>
      <c r="I6" s="403">
        <f t="shared" ref="I6:I27" si="0">H6-G6</f>
        <v>0</v>
      </c>
      <c r="J6" s="403" t="str">
        <f t="shared" ref="J6:J27" si="1">IF(G6=0,"",I6/G6*100)</f>
        <v/>
      </c>
      <c r="K6" s="59"/>
    </row>
    <row r="7" ht="15.75" customHeight="1" spans="1:11">
      <c r="A7" s="43"/>
      <c r="B7" s="31"/>
      <c r="C7" s="31"/>
      <c r="D7" s="493"/>
      <c r="E7" s="493"/>
      <c r="F7" s="43"/>
      <c r="G7" s="403"/>
      <c r="H7" s="403"/>
      <c r="I7" s="403">
        <f t="shared" si="0"/>
        <v>0</v>
      </c>
      <c r="J7" s="403" t="str">
        <f t="shared" si="1"/>
        <v/>
      </c>
      <c r="K7" s="59"/>
    </row>
    <row r="8" ht="15.75" customHeight="1" spans="1:11">
      <c r="A8" s="43"/>
      <c r="B8" s="31"/>
      <c r="C8" s="31"/>
      <c r="D8" s="493"/>
      <c r="E8" s="493"/>
      <c r="F8" s="43"/>
      <c r="G8" s="403"/>
      <c r="H8" s="403"/>
      <c r="I8" s="403">
        <f t="shared" si="0"/>
        <v>0</v>
      </c>
      <c r="J8" s="403" t="str">
        <f t="shared" si="1"/>
        <v/>
      </c>
      <c r="K8" s="59"/>
    </row>
    <row r="9" ht="15.75" customHeight="1" spans="1:11">
      <c r="A9" s="43"/>
      <c r="B9" s="31"/>
      <c r="C9" s="31"/>
      <c r="D9" s="493"/>
      <c r="E9" s="493"/>
      <c r="F9" s="43"/>
      <c r="G9" s="403"/>
      <c r="H9" s="403"/>
      <c r="I9" s="403">
        <f t="shared" si="0"/>
        <v>0</v>
      </c>
      <c r="J9" s="403" t="str">
        <f t="shared" si="1"/>
        <v/>
      </c>
      <c r="K9" s="59"/>
    </row>
    <row r="10" ht="15.75" customHeight="1" spans="1:11">
      <c r="A10" s="43"/>
      <c r="B10" s="31"/>
      <c r="C10" s="31"/>
      <c r="D10" s="493"/>
      <c r="E10" s="493"/>
      <c r="F10" s="43"/>
      <c r="G10" s="403"/>
      <c r="H10" s="403"/>
      <c r="I10" s="403">
        <f t="shared" si="0"/>
        <v>0</v>
      </c>
      <c r="J10" s="403" t="str">
        <f t="shared" si="1"/>
        <v/>
      </c>
      <c r="K10" s="59"/>
    </row>
    <row r="11" ht="15.75" customHeight="1" spans="1:11">
      <c r="A11" s="43"/>
      <c r="B11" s="31"/>
      <c r="C11" s="31"/>
      <c r="D11" s="493"/>
      <c r="E11" s="493"/>
      <c r="F11" s="43"/>
      <c r="G11" s="403"/>
      <c r="H11" s="403"/>
      <c r="I11" s="403">
        <f t="shared" si="0"/>
        <v>0</v>
      </c>
      <c r="J11" s="403" t="str">
        <f t="shared" si="1"/>
        <v/>
      </c>
      <c r="K11" s="59"/>
    </row>
    <row r="12" ht="15.75" customHeight="1" spans="1:11">
      <c r="A12" s="43"/>
      <c r="B12" s="31"/>
      <c r="C12" s="31"/>
      <c r="D12" s="493"/>
      <c r="E12" s="493"/>
      <c r="F12" s="43"/>
      <c r="G12" s="403"/>
      <c r="H12" s="403"/>
      <c r="I12" s="403">
        <f t="shared" si="0"/>
        <v>0</v>
      </c>
      <c r="J12" s="403" t="str">
        <f t="shared" si="1"/>
        <v/>
      </c>
      <c r="K12" s="59"/>
    </row>
    <row r="13" ht="15.75" customHeight="1" spans="1:11">
      <c r="A13" s="43"/>
      <c r="B13" s="31"/>
      <c r="C13" s="31"/>
      <c r="D13" s="493"/>
      <c r="E13" s="493"/>
      <c r="F13" s="43"/>
      <c r="G13" s="403"/>
      <c r="H13" s="403"/>
      <c r="I13" s="403">
        <f t="shared" si="0"/>
        <v>0</v>
      </c>
      <c r="J13" s="403" t="str">
        <f t="shared" si="1"/>
        <v/>
      </c>
      <c r="K13" s="59"/>
    </row>
    <row r="14" ht="15.75" customHeight="1" spans="1:11">
      <c r="A14" s="43"/>
      <c r="B14" s="31"/>
      <c r="C14" s="31"/>
      <c r="D14" s="493"/>
      <c r="E14" s="493"/>
      <c r="F14" s="43"/>
      <c r="G14" s="403"/>
      <c r="H14" s="403"/>
      <c r="I14" s="403">
        <f t="shared" si="0"/>
        <v>0</v>
      </c>
      <c r="J14" s="403" t="str">
        <f t="shared" si="1"/>
        <v/>
      </c>
      <c r="K14" s="59"/>
    </row>
    <row r="15" ht="15.75" customHeight="1" spans="1:11">
      <c r="A15" s="43"/>
      <c r="B15" s="31"/>
      <c r="C15" s="31"/>
      <c r="D15" s="493"/>
      <c r="E15" s="493"/>
      <c r="F15" s="43"/>
      <c r="G15" s="403"/>
      <c r="H15" s="403"/>
      <c r="I15" s="403">
        <f t="shared" si="0"/>
        <v>0</v>
      </c>
      <c r="J15" s="403" t="str">
        <f t="shared" si="1"/>
        <v/>
      </c>
      <c r="K15" s="59"/>
    </row>
    <row r="16" ht="15.75" customHeight="1" spans="1:11">
      <c r="A16" s="43"/>
      <c r="B16" s="31"/>
      <c r="C16" s="31"/>
      <c r="D16" s="493"/>
      <c r="E16" s="493"/>
      <c r="F16" s="43"/>
      <c r="G16" s="403"/>
      <c r="H16" s="403"/>
      <c r="I16" s="403">
        <f t="shared" si="0"/>
        <v>0</v>
      </c>
      <c r="J16" s="403" t="str">
        <f t="shared" si="1"/>
        <v/>
      </c>
      <c r="K16" s="59"/>
    </row>
    <row r="17" ht="15.75" customHeight="1" spans="1:11">
      <c r="A17" s="43"/>
      <c r="B17" s="31"/>
      <c r="C17" s="31"/>
      <c r="D17" s="493"/>
      <c r="E17" s="493"/>
      <c r="F17" s="43"/>
      <c r="G17" s="403"/>
      <c r="H17" s="403"/>
      <c r="I17" s="403">
        <f t="shared" si="0"/>
        <v>0</v>
      </c>
      <c r="J17" s="403" t="str">
        <f t="shared" si="1"/>
        <v/>
      </c>
      <c r="K17" s="59"/>
    </row>
    <row r="18" ht="15.75" customHeight="1" spans="1:11">
      <c r="A18" s="43"/>
      <c r="B18" s="31"/>
      <c r="C18" s="31"/>
      <c r="D18" s="493"/>
      <c r="E18" s="493"/>
      <c r="F18" s="43"/>
      <c r="G18" s="403"/>
      <c r="H18" s="403"/>
      <c r="I18" s="403">
        <f t="shared" si="0"/>
        <v>0</v>
      </c>
      <c r="J18" s="403" t="str">
        <f t="shared" si="1"/>
        <v/>
      </c>
      <c r="K18" s="59"/>
    </row>
    <row r="19" ht="15.75" customHeight="1" spans="1:11">
      <c r="A19" s="43"/>
      <c r="B19" s="31"/>
      <c r="C19" s="31"/>
      <c r="D19" s="493"/>
      <c r="E19" s="493"/>
      <c r="F19" s="43"/>
      <c r="G19" s="403"/>
      <c r="H19" s="403"/>
      <c r="I19" s="403">
        <f t="shared" si="0"/>
        <v>0</v>
      </c>
      <c r="J19" s="403" t="str">
        <f t="shared" si="1"/>
        <v/>
      </c>
      <c r="K19" s="59"/>
    </row>
    <row r="20" ht="15.75" customHeight="1" spans="1:11">
      <c r="A20" s="43"/>
      <c r="B20" s="31"/>
      <c r="C20" s="31"/>
      <c r="D20" s="493"/>
      <c r="E20" s="493"/>
      <c r="F20" s="43"/>
      <c r="G20" s="403"/>
      <c r="H20" s="403"/>
      <c r="I20" s="403">
        <f t="shared" si="0"/>
        <v>0</v>
      </c>
      <c r="J20" s="403" t="str">
        <f t="shared" si="1"/>
        <v/>
      </c>
      <c r="K20" s="59"/>
    </row>
    <row r="21" ht="15.75" customHeight="1" spans="1:11">
      <c r="A21" s="43"/>
      <c r="B21" s="31"/>
      <c r="C21" s="31"/>
      <c r="D21" s="493"/>
      <c r="E21" s="493"/>
      <c r="F21" s="43"/>
      <c r="G21" s="403"/>
      <c r="H21" s="403"/>
      <c r="I21" s="403">
        <f t="shared" si="0"/>
        <v>0</v>
      </c>
      <c r="J21" s="403" t="str">
        <f t="shared" si="1"/>
        <v/>
      </c>
      <c r="K21" s="59"/>
    </row>
    <row r="22" ht="15.75" customHeight="1" spans="1:11">
      <c r="A22" s="43"/>
      <c r="B22" s="31"/>
      <c r="C22" s="31"/>
      <c r="D22" s="493"/>
      <c r="E22" s="493"/>
      <c r="F22" s="43"/>
      <c r="G22" s="403"/>
      <c r="H22" s="403"/>
      <c r="I22" s="403">
        <f t="shared" si="0"/>
        <v>0</v>
      </c>
      <c r="J22" s="403" t="str">
        <f t="shared" si="1"/>
        <v/>
      </c>
      <c r="K22" s="59"/>
    </row>
    <row r="23" ht="15.75" customHeight="1" spans="1:11">
      <c r="A23" s="43"/>
      <c r="B23" s="31"/>
      <c r="C23" s="31"/>
      <c r="D23" s="493"/>
      <c r="E23" s="493"/>
      <c r="F23" s="43"/>
      <c r="G23" s="403"/>
      <c r="H23" s="403"/>
      <c r="I23" s="403">
        <f t="shared" si="0"/>
        <v>0</v>
      </c>
      <c r="J23" s="403" t="str">
        <f t="shared" si="1"/>
        <v/>
      </c>
      <c r="K23" s="59"/>
    </row>
    <row r="24" ht="15.75" customHeight="1" spans="1:11">
      <c r="A24" s="43"/>
      <c r="B24" s="31"/>
      <c r="C24" s="31"/>
      <c r="D24" s="493"/>
      <c r="E24" s="493"/>
      <c r="F24" s="43"/>
      <c r="G24" s="403"/>
      <c r="H24" s="403"/>
      <c r="I24" s="403">
        <f t="shared" si="0"/>
        <v>0</v>
      </c>
      <c r="J24" s="403" t="str">
        <f t="shared" si="1"/>
        <v/>
      </c>
      <c r="K24" s="59"/>
    </row>
    <row r="25" ht="15.75" customHeight="1" spans="1:11">
      <c r="A25" s="43"/>
      <c r="B25" s="31"/>
      <c r="C25" s="31"/>
      <c r="D25" s="493"/>
      <c r="E25" s="493"/>
      <c r="F25" s="43"/>
      <c r="G25" s="403"/>
      <c r="H25" s="403"/>
      <c r="I25" s="403">
        <f t="shared" si="0"/>
        <v>0</v>
      </c>
      <c r="J25" s="403" t="str">
        <f t="shared" si="1"/>
        <v/>
      </c>
      <c r="K25" s="59"/>
    </row>
    <row r="26" ht="15.75" customHeight="1" spans="1:11">
      <c r="A26" s="43"/>
      <c r="B26" s="31"/>
      <c r="C26" s="31"/>
      <c r="D26" s="493"/>
      <c r="E26" s="493"/>
      <c r="F26" s="43"/>
      <c r="G26" s="403"/>
      <c r="H26" s="403"/>
      <c r="I26" s="403">
        <f t="shared" si="0"/>
        <v>0</v>
      </c>
      <c r="J26" s="403" t="str">
        <f t="shared" si="1"/>
        <v/>
      </c>
      <c r="K26" s="59"/>
    </row>
    <row r="27" ht="15.75" customHeight="1" spans="1:11">
      <c r="A27" s="404" t="s">
        <v>406</v>
      </c>
      <c r="B27" s="405"/>
      <c r="C27" s="405"/>
      <c r="D27" s="59"/>
      <c r="E27" s="59"/>
      <c r="F27" s="59"/>
      <c r="G27" s="403">
        <f>SUM(G6:G26)</f>
        <v>0</v>
      </c>
      <c r="H27" s="403">
        <f>SUM(H6:H26)</f>
        <v>0</v>
      </c>
      <c r="I27" s="403">
        <f t="shared" si="0"/>
        <v>0</v>
      </c>
      <c r="J27" s="403" t="str">
        <f t="shared" si="1"/>
        <v/>
      </c>
      <c r="K27" s="59"/>
    </row>
    <row r="28" ht="15.75" customHeight="1" spans="1:11">
      <c r="A28" s="407" t="str">
        <f>填表信息!A6&amp;填表信息!B6</f>
        <v>产权持有人填表人：罗钰</v>
      </c>
      <c r="B28" s="407"/>
      <c r="C28" s="494"/>
      <c r="H28" s="409" t="str">
        <f>填表信息!A21&amp;填表信息!B21</f>
        <v>评估人员：XXX</v>
      </c>
      <c r="I28" s="409"/>
      <c r="J28" s="409"/>
      <c r="K28" s="409"/>
    </row>
    <row r="29" ht="15.75" customHeight="1" spans="1:3">
      <c r="A29" s="410" t="str">
        <f>填表信息!A7&amp;" "&amp;TEXT(填表信息!B7,"yyyy年mm月dd日")</f>
        <v>填表日期： 2023年11月06日</v>
      </c>
      <c r="B29" s="411"/>
      <c r="C29" s="411"/>
    </row>
  </sheetData>
  <mergeCells count="6">
    <mergeCell ref="A1:K1"/>
    <mergeCell ref="A2:K2"/>
    <mergeCell ref="J3:K3"/>
    <mergeCell ref="A4:B4"/>
    <mergeCell ref="J4:K4"/>
    <mergeCell ref="A27:B27"/>
  </mergeCells>
  <pageMargins left="0.7" right="0.7" top="0.75" bottom="0.75" header="0.3" footer="0.3"/>
  <pageSetup paperSize="9" orientation="landscape"/>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J29"/>
  <sheetViews>
    <sheetView view="pageBreakPreview" zoomScaleNormal="100" workbookViewId="0">
      <selection activeCell="B17" sqref="B17"/>
    </sheetView>
  </sheetViews>
  <sheetFormatPr defaultColWidth="9" defaultRowHeight="15.75" customHeight="1"/>
  <cols>
    <col min="1" max="1" width="5.1" style="418" customWidth="1"/>
    <col min="2" max="2" width="28.6" style="418" customWidth="1"/>
    <col min="3" max="4" width="13.3" style="433" customWidth="1"/>
    <col min="5" max="5" width="9" style="418"/>
    <col min="6" max="6" width="13.1" style="486" customWidth="1"/>
    <col min="7" max="7" width="14.6" style="486" customWidth="1"/>
    <col min="8" max="8" width="11.4" style="486" customWidth="1"/>
    <col min="9" max="9" width="11.6" style="486" customWidth="1"/>
    <col min="10" max="10" width="14.6" style="418" customWidth="1"/>
    <col min="11" max="16384" width="9" style="418"/>
  </cols>
  <sheetData>
    <row r="1" s="457" customFormat="1" ht="30" customHeight="1" spans="1:10">
      <c r="A1" s="458" t="s">
        <v>424</v>
      </c>
      <c r="B1" s="458"/>
      <c r="C1" s="458"/>
      <c r="D1" s="458"/>
      <c r="E1" s="458"/>
      <c r="F1" s="458"/>
      <c r="G1" s="458"/>
      <c r="H1" s="458"/>
      <c r="I1" s="458"/>
      <c r="J1" s="458"/>
    </row>
    <row r="2" ht="14.1" customHeight="1" spans="1:10">
      <c r="A2" s="434" t="str">
        <f>填表信息!A17&amp;" "&amp;TEXT(填表信息!B17,"yyyy年mm月dd日")</f>
        <v>评估基准日： 2023年07月31日</v>
      </c>
      <c r="B2" s="434"/>
      <c r="C2" s="434"/>
      <c r="D2" s="434"/>
      <c r="E2" s="434"/>
      <c r="F2" s="434"/>
      <c r="G2" s="451"/>
      <c r="H2" s="451"/>
      <c r="I2" s="451"/>
      <c r="J2" s="451"/>
    </row>
    <row r="3" ht="14.1" customHeight="1" spans="1:10">
      <c r="A3" s="434"/>
      <c r="B3" s="434"/>
      <c r="C3" s="434"/>
      <c r="D3" s="434"/>
      <c r="E3" s="434"/>
      <c r="F3" s="434"/>
      <c r="G3" s="451"/>
      <c r="H3" s="451"/>
      <c r="I3" s="451"/>
      <c r="J3" s="454" t="s">
        <v>425</v>
      </c>
    </row>
    <row r="4" customHeight="1" spans="1:10">
      <c r="A4" s="435" t="str">
        <f>填表信息!A5&amp;填表信息!B5</f>
        <v>产权持有人：北京巴布科克·威尔科克斯有限公司</v>
      </c>
      <c r="B4" s="435"/>
      <c r="C4" s="435"/>
      <c r="J4" s="455" t="s">
        <v>286</v>
      </c>
    </row>
    <row r="5" s="433" customFormat="1" customHeight="1" spans="1:10">
      <c r="A5" s="96" t="s">
        <v>287</v>
      </c>
      <c r="B5" s="96" t="s">
        <v>426</v>
      </c>
      <c r="C5" s="96" t="s">
        <v>427</v>
      </c>
      <c r="D5" s="96" t="s">
        <v>428</v>
      </c>
      <c r="E5" s="96" t="s">
        <v>411</v>
      </c>
      <c r="F5" s="96" t="s">
        <v>247</v>
      </c>
      <c r="G5" s="487" t="s">
        <v>289</v>
      </c>
      <c r="H5" s="487" t="s">
        <v>251</v>
      </c>
      <c r="I5" s="487" t="s">
        <v>290</v>
      </c>
      <c r="J5" s="96" t="s">
        <v>365</v>
      </c>
    </row>
    <row r="6" customHeight="1" spans="1:10">
      <c r="A6" s="96"/>
      <c r="B6" s="129"/>
      <c r="C6" s="488"/>
      <c r="D6" s="488"/>
      <c r="E6" s="82"/>
      <c r="F6" s="428"/>
      <c r="G6" s="428"/>
      <c r="H6" s="428">
        <f>G6-F6</f>
        <v>0</v>
      </c>
      <c r="I6" s="428" t="str">
        <f>IF(F6=0,"",H6/F6*100)</f>
        <v/>
      </c>
      <c r="J6" s="82"/>
    </row>
    <row r="7" customHeight="1" spans="1:10">
      <c r="A7" s="96"/>
      <c r="B7" s="129"/>
      <c r="C7" s="488"/>
      <c r="D7" s="488"/>
      <c r="E7" s="82"/>
      <c r="F7" s="428"/>
      <c r="G7" s="428"/>
      <c r="H7" s="428">
        <f t="shared" ref="H7:H27" si="0">G7-F7</f>
        <v>0</v>
      </c>
      <c r="I7" s="428" t="str">
        <f t="shared" ref="I7:I27" si="1">IF(F7=0,"",H7/F7*100)</f>
        <v/>
      </c>
      <c r="J7" s="82"/>
    </row>
    <row r="8" customHeight="1" spans="1:10">
      <c r="A8" s="96"/>
      <c r="B8" s="129"/>
      <c r="C8" s="488"/>
      <c r="D8" s="488"/>
      <c r="E8" s="82"/>
      <c r="F8" s="428"/>
      <c r="G8" s="428"/>
      <c r="H8" s="428">
        <f t="shared" si="0"/>
        <v>0</v>
      </c>
      <c r="I8" s="428" t="str">
        <f t="shared" si="1"/>
        <v/>
      </c>
      <c r="J8" s="82"/>
    </row>
    <row r="9" customHeight="1" spans="1:10">
      <c r="A9" s="96"/>
      <c r="B9" s="129"/>
      <c r="C9" s="488"/>
      <c r="D9" s="488"/>
      <c r="E9" s="82"/>
      <c r="F9" s="428"/>
      <c r="G9" s="428"/>
      <c r="H9" s="428">
        <f t="shared" si="0"/>
        <v>0</v>
      </c>
      <c r="I9" s="428" t="str">
        <f t="shared" si="1"/>
        <v/>
      </c>
      <c r="J9" s="82"/>
    </row>
    <row r="10" customHeight="1" spans="1:10">
      <c r="A10" s="96"/>
      <c r="B10" s="129"/>
      <c r="C10" s="488"/>
      <c r="D10" s="488"/>
      <c r="E10" s="82"/>
      <c r="F10" s="428"/>
      <c r="G10" s="428"/>
      <c r="H10" s="428">
        <f t="shared" si="0"/>
        <v>0</v>
      </c>
      <c r="I10" s="428" t="str">
        <f t="shared" si="1"/>
        <v/>
      </c>
      <c r="J10" s="82"/>
    </row>
    <row r="11" customHeight="1" spans="1:10">
      <c r="A11" s="96"/>
      <c r="B11" s="129"/>
      <c r="C11" s="488"/>
      <c r="D11" s="488"/>
      <c r="E11" s="82"/>
      <c r="F11" s="428"/>
      <c r="G11" s="428"/>
      <c r="H11" s="428">
        <f t="shared" si="0"/>
        <v>0</v>
      </c>
      <c r="I11" s="428" t="str">
        <f t="shared" si="1"/>
        <v/>
      </c>
      <c r="J11" s="82"/>
    </row>
    <row r="12" customHeight="1" spans="1:10">
      <c r="A12" s="96"/>
      <c r="B12" s="129"/>
      <c r="C12" s="488"/>
      <c r="D12" s="488"/>
      <c r="E12" s="82"/>
      <c r="F12" s="428"/>
      <c r="G12" s="428"/>
      <c r="H12" s="428">
        <f t="shared" si="0"/>
        <v>0</v>
      </c>
      <c r="I12" s="428" t="str">
        <f t="shared" si="1"/>
        <v/>
      </c>
      <c r="J12" s="82"/>
    </row>
    <row r="13" customHeight="1" spans="1:10">
      <c r="A13" s="96"/>
      <c r="B13" s="129"/>
      <c r="C13" s="488"/>
      <c r="D13" s="488"/>
      <c r="E13" s="82"/>
      <c r="F13" s="428"/>
      <c r="G13" s="428"/>
      <c r="H13" s="428">
        <f t="shared" si="0"/>
        <v>0</v>
      </c>
      <c r="I13" s="428" t="str">
        <f t="shared" si="1"/>
        <v/>
      </c>
      <c r="J13" s="82"/>
    </row>
    <row r="14" customHeight="1" spans="1:10">
      <c r="A14" s="96"/>
      <c r="B14" s="129"/>
      <c r="C14" s="488"/>
      <c r="D14" s="488"/>
      <c r="E14" s="82"/>
      <c r="F14" s="428"/>
      <c r="G14" s="428"/>
      <c r="H14" s="428">
        <f t="shared" si="0"/>
        <v>0</v>
      </c>
      <c r="I14" s="428" t="str">
        <f t="shared" si="1"/>
        <v/>
      </c>
      <c r="J14" s="82"/>
    </row>
    <row r="15" customHeight="1" spans="1:10">
      <c r="A15" s="96"/>
      <c r="B15" s="129"/>
      <c r="C15" s="488"/>
      <c r="D15" s="488"/>
      <c r="E15" s="82"/>
      <c r="F15" s="428"/>
      <c r="G15" s="428"/>
      <c r="H15" s="428">
        <f t="shared" si="0"/>
        <v>0</v>
      </c>
      <c r="I15" s="428" t="str">
        <f t="shared" si="1"/>
        <v/>
      </c>
      <c r="J15" s="82"/>
    </row>
    <row r="16" customHeight="1" spans="1:10">
      <c r="A16" s="96"/>
      <c r="B16" s="129"/>
      <c r="C16" s="488"/>
      <c r="D16" s="488"/>
      <c r="E16" s="82"/>
      <c r="F16" s="428"/>
      <c r="G16" s="428"/>
      <c r="H16" s="428">
        <f t="shared" si="0"/>
        <v>0</v>
      </c>
      <c r="I16" s="428" t="str">
        <f t="shared" si="1"/>
        <v/>
      </c>
      <c r="J16" s="82"/>
    </row>
    <row r="17" customHeight="1" spans="1:10">
      <c r="A17" s="96"/>
      <c r="B17" s="129"/>
      <c r="C17" s="488"/>
      <c r="D17" s="488"/>
      <c r="E17" s="82"/>
      <c r="F17" s="428"/>
      <c r="G17" s="428"/>
      <c r="H17" s="428">
        <f t="shared" si="0"/>
        <v>0</v>
      </c>
      <c r="I17" s="428" t="str">
        <f t="shared" si="1"/>
        <v/>
      </c>
      <c r="J17" s="82"/>
    </row>
    <row r="18" customHeight="1" spans="1:10">
      <c r="A18" s="96"/>
      <c r="B18" s="129"/>
      <c r="C18" s="488"/>
      <c r="D18" s="488"/>
      <c r="E18" s="82"/>
      <c r="F18" s="428"/>
      <c r="G18" s="428"/>
      <c r="H18" s="428">
        <f t="shared" si="0"/>
        <v>0</v>
      </c>
      <c r="I18" s="428" t="str">
        <f t="shared" si="1"/>
        <v/>
      </c>
      <c r="J18" s="82"/>
    </row>
    <row r="19" customHeight="1" spans="1:10">
      <c r="A19" s="96"/>
      <c r="B19" s="129"/>
      <c r="C19" s="488"/>
      <c r="D19" s="488"/>
      <c r="E19" s="82"/>
      <c r="F19" s="428"/>
      <c r="G19" s="428"/>
      <c r="H19" s="428">
        <f t="shared" si="0"/>
        <v>0</v>
      </c>
      <c r="I19" s="428" t="str">
        <f t="shared" si="1"/>
        <v/>
      </c>
      <c r="J19" s="82"/>
    </row>
    <row r="20" customHeight="1" spans="1:10">
      <c r="A20" s="96"/>
      <c r="B20" s="129"/>
      <c r="C20" s="488"/>
      <c r="D20" s="488"/>
      <c r="E20" s="82"/>
      <c r="F20" s="428"/>
      <c r="G20" s="428"/>
      <c r="H20" s="428">
        <f t="shared" si="0"/>
        <v>0</v>
      </c>
      <c r="I20" s="428" t="str">
        <f t="shared" si="1"/>
        <v/>
      </c>
      <c r="J20" s="82"/>
    </row>
    <row r="21" customHeight="1" spans="1:10">
      <c r="A21" s="96"/>
      <c r="B21" s="129"/>
      <c r="C21" s="488"/>
      <c r="D21" s="488"/>
      <c r="E21" s="82"/>
      <c r="F21" s="428"/>
      <c r="G21" s="428"/>
      <c r="H21" s="428">
        <f t="shared" si="0"/>
        <v>0</v>
      </c>
      <c r="I21" s="428" t="str">
        <f t="shared" si="1"/>
        <v/>
      </c>
      <c r="J21" s="82"/>
    </row>
    <row r="22" customHeight="1" spans="1:10">
      <c r="A22" s="96"/>
      <c r="B22" s="129"/>
      <c r="C22" s="488"/>
      <c r="D22" s="488"/>
      <c r="E22" s="82"/>
      <c r="F22" s="428"/>
      <c r="G22" s="428"/>
      <c r="H22" s="428">
        <f t="shared" si="0"/>
        <v>0</v>
      </c>
      <c r="I22" s="428" t="str">
        <f t="shared" si="1"/>
        <v/>
      </c>
      <c r="J22" s="82"/>
    </row>
    <row r="23" customHeight="1" spans="1:10">
      <c r="A23" s="96"/>
      <c r="B23" s="129"/>
      <c r="C23" s="488"/>
      <c r="D23" s="488"/>
      <c r="E23" s="82"/>
      <c r="F23" s="428"/>
      <c r="G23" s="428"/>
      <c r="H23" s="428">
        <f t="shared" si="0"/>
        <v>0</v>
      </c>
      <c r="I23" s="428" t="str">
        <f t="shared" si="1"/>
        <v/>
      </c>
      <c r="J23" s="82"/>
    </row>
    <row r="24" customHeight="1" spans="1:10">
      <c r="A24" s="96"/>
      <c r="B24" s="129"/>
      <c r="C24" s="488"/>
      <c r="D24" s="488"/>
      <c r="E24" s="82"/>
      <c r="F24" s="428"/>
      <c r="G24" s="428"/>
      <c r="H24" s="428">
        <f t="shared" si="0"/>
        <v>0</v>
      </c>
      <c r="I24" s="428" t="str">
        <f t="shared" si="1"/>
        <v/>
      </c>
      <c r="J24" s="82"/>
    </row>
    <row r="25" customHeight="1" spans="1:10">
      <c r="A25" s="447" t="s">
        <v>429</v>
      </c>
      <c r="B25" s="448"/>
      <c r="C25" s="488"/>
      <c r="D25" s="488"/>
      <c r="E25" s="96"/>
      <c r="F25" s="428">
        <f>SUM(F6:F24)</f>
        <v>0</v>
      </c>
      <c r="G25" s="428">
        <f>SUM(G6:G24)</f>
        <v>0</v>
      </c>
      <c r="H25" s="428">
        <f t="shared" si="0"/>
        <v>0</v>
      </c>
      <c r="I25" s="428" t="str">
        <f t="shared" si="1"/>
        <v/>
      </c>
      <c r="J25" s="82"/>
    </row>
    <row r="26" customHeight="1" spans="1:10">
      <c r="A26" s="447" t="s">
        <v>430</v>
      </c>
      <c r="B26" s="448"/>
      <c r="C26" s="488"/>
      <c r="D26" s="488"/>
      <c r="E26" s="96"/>
      <c r="F26" s="428"/>
      <c r="G26" s="428"/>
      <c r="H26" s="428">
        <f t="shared" si="0"/>
        <v>0</v>
      </c>
      <c r="I26" s="428" t="str">
        <f t="shared" si="1"/>
        <v/>
      </c>
      <c r="J26" s="82"/>
    </row>
    <row r="27" customHeight="1" spans="1:10">
      <c r="A27" s="96" t="s">
        <v>372</v>
      </c>
      <c r="B27" s="96"/>
      <c r="C27" s="488"/>
      <c r="D27" s="488"/>
      <c r="E27" s="82"/>
      <c r="F27" s="428">
        <f>F25-F26</f>
        <v>0</v>
      </c>
      <c r="G27" s="428">
        <f>G25-G26</f>
        <v>0</v>
      </c>
      <c r="H27" s="428">
        <f t="shared" si="0"/>
        <v>0</v>
      </c>
      <c r="I27" s="428" t="str">
        <f t="shared" si="1"/>
        <v/>
      </c>
      <c r="J27" s="82"/>
    </row>
    <row r="28" customHeight="1" spans="1:10">
      <c r="A28" s="461" t="str">
        <f>填表信息!A6&amp;填表信息!B6</f>
        <v>产权持有人填表人：罗钰</v>
      </c>
      <c r="B28" s="461"/>
      <c r="C28" s="489"/>
      <c r="D28" s="489"/>
      <c r="G28" s="416" t="str">
        <f>填表信息!A22&amp;填表信息!B22</f>
        <v>评估人员：XXX</v>
      </c>
      <c r="H28" s="416"/>
      <c r="I28" s="416"/>
      <c r="J28" s="416"/>
    </row>
    <row r="29" customHeight="1" spans="1:4">
      <c r="A29" s="463" t="str">
        <f>填表信息!A7&amp;" "&amp;TEXT(填表信息!B7,"yyyy年mm月dd日")</f>
        <v>填表日期： 2023年11月06日</v>
      </c>
      <c r="B29" s="464"/>
      <c r="C29" s="490"/>
      <c r="D29" s="490"/>
    </row>
  </sheetData>
  <mergeCells count="5">
    <mergeCell ref="A1:J1"/>
    <mergeCell ref="A2:J2"/>
    <mergeCell ref="A25:B25"/>
    <mergeCell ref="A26:B26"/>
    <mergeCell ref="A27:B27"/>
  </mergeCells>
  <printOptions horizontalCentered="1"/>
  <pageMargins left="1" right="1" top="0.87" bottom="0.87" header="1.06" footer="0.51"/>
  <pageSetup paperSize="9" scale="86" fitToHeight="0"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S40"/>
  <sheetViews>
    <sheetView view="pageBreakPreview" zoomScaleNormal="100" topLeftCell="A12" workbookViewId="0">
      <selection activeCell="B17" sqref="B17"/>
    </sheetView>
  </sheetViews>
  <sheetFormatPr defaultColWidth="9" defaultRowHeight="15.75" customHeight="1"/>
  <cols>
    <col min="1" max="1" width="5.1" style="418" customWidth="1"/>
    <col min="2" max="2" width="31.7" style="418" customWidth="1"/>
    <col min="3" max="3" width="11.4" style="418" customWidth="1"/>
    <col min="4" max="5" width="12.3" style="418" customWidth="1"/>
    <col min="6" max="6" width="10.2" style="433" customWidth="1"/>
    <col min="7" max="8" width="8.6" style="418" hidden="1" customWidth="1" outlineLevel="1"/>
    <col min="9" max="9" width="10" style="418" hidden="1" customWidth="1" outlineLevel="1"/>
    <col min="10" max="10" width="12.6" style="418" hidden="1" customWidth="1" outlineLevel="1"/>
    <col min="11" max="13" width="10.1" style="418" hidden="1" customWidth="1" outlineLevel="1"/>
    <col min="14" max="14" width="8.6" style="418" hidden="1" customWidth="1" outlineLevel="1"/>
    <col min="15" max="15" width="14.4" style="418" customWidth="1" collapsed="1"/>
    <col min="16" max="16" width="12.9" style="418" customWidth="1"/>
    <col min="17" max="17" width="8.8" style="418" customWidth="1"/>
    <col min="18" max="18" width="9.1" style="418" customWidth="1"/>
    <col min="19" max="19" width="8.5" style="418" customWidth="1"/>
    <col min="20" max="16384" width="9" style="418"/>
  </cols>
  <sheetData>
    <row r="1" s="457" customFormat="1" ht="30" customHeight="1" spans="1:19">
      <c r="A1" s="458" t="s">
        <v>431</v>
      </c>
      <c r="B1" s="458"/>
      <c r="C1" s="458"/>
      <c r="D1" s="458"/>
      <c r="E1" s="458"/>
      <c r="F1" s="458"/>
      <c r="G1" s="458"/>
      <c r="H1" s="458"/>
      <c r="I1" s="458"/>
      <c r="J1" s="458"/>
      <c r="K1" s="458"/>
      <c r="L1" s="458"/>
      <c r="M1" s="458"/>
      <c r="N1" s="458"/>
      <c r="O1" s="458"/>
      <c r="P1" s="458"/>
      <c r="Q1" s="458"/>
      <c r="R1" s="458"/>
      <c r="S1" s="458"/>
    </row>
    <row r="2" ht="14.1" customHeight="1" spans="1:19">
      <c r="A2" s="434" t="str">
        <f>填表信息!A17&amp;" "&amp;TEXT(填表信息!B17,"yyyy年mm月dd日")</f>
        <v>评估基准日： 2023年07月31日</v>
      </c>
      <c r="B2" s="434"/>
      <c r="C2" s="434"/>
      <c r="D2" s="434"/>
      <c r="E2" s="434"/>
      <c r="F2" s="434"/>
      <c r="G2" s="434"/>
      <c r="H2" s="434"/>
      <c r="I2" s="434"/>
      <c r="J2" s="434"/>
      <c r="K2" s="434"/>
      <c r="L2" s="434"/>
      <c r="M2" s="434"/>
      <c r="N2" s="434"/>
      <c r="O2" s="451"/>
      <c r="P2" s="451"/>
      <c r="Q2" s="451"/>
      <c r="R2" s="451"/>
      <c r="S2" s="451"/>
    </row>
    <row r="3" ht="14.1" customHeight="1" spans="1:19">
      <c r="A3" s="434"/>
      <c r="B3" s="434"/>
      <c r="C3" s="434"/>
      <c r="D3" s="434"/>
      <c r="E3" s="434"/>
      <c r="F3" s="434"/>
      <c r="G3" s="434"/>
      <c r="H3" s="434"/>
      <c r="I3" s="434"/>
      <c r="J3" s="434"/>
      <c r="K3" s="434"/>
      <c r="L3" s="434"/>
      <c r="M3" s="434"/>
      <c r="N3" s="434"/>
      <c r="O3" s="451"/>
      <c r="P3" s="451"/>
      <c r="Q3" s="451"/>
      <c r="R3" s="451"/>
      <c r="S3" s="454" t="s">
        <v>432</v>
      </c>
    </row>
    <row r="4" customHeight="1" spans="1:19">
      <c r="A4" s="435" t="str">
        <f>填表信息!A5&amp;填表信息!B5</f>
        <v>产权持有人：北京巴布科克·威尔科克斯有限公司</v>
      </c>
      <c r="B4" s="435"/>
      <c r="C4" s="435"/>
      <c r="D4" s="435"/>
      <c r="O4" s="452"/>
      <c r="S4" s="455" t="s">
        <v>286</v>
      </c>
    </row>
    <row r="5" s="433" customFormat="1" ht="13" spans="1:19">
      <c r="A5" s="437" t="s">
        <v>287</v>
      </c>
      <c r="B5" s="437" t="s">
        <v>433</v>
      </c>
      <c r="C5" s="437" t="s">
        <v>434</v>
      </c>
      <c r="D5" s="437" t="s">
        <v>435</v>
      </c>
      <c r="E5" s="437" t="s">
        <v>436</v>
      </c>
      <c r="F5" s="437" t="s">
        <v>437</v>
      </c>
      <c r="G5" s="98" t="s">
        <v>438</v>
      </c>
      <c r="H5" s="96"/>
      <c r="I5" s="96"/>
      <c r="J5" s="96"/>
      <c r="K5" s="96"/>
      <c r="L5" s="96"/>
      <c r="M5" s="96"/>
      <c r="N5" s="82"/>
      <c r="O5" s="111" t="s">
        <v>356</v>
      </c>
      <c r="P5" s="437" t="s">
        <v>289</v>
      </c>
      <c r="Q5" s="437" t="s">
        <v>251</v>
      </c>
      <c r="R5" s="437" t="s">
        <v>290</v>
      </c>
      <c r="S5" s="437" t="s">
        <v>365</v>
      </c>
    </row>
    <row r="6" customHeight="1" spans="1:19">
      <c r="A6" s="439"/>
      <c r="B6" s="439"/>
      <c r="C6" s="439"/>
      <c r="D6" s="439"/>
      <c r="E6" s="439"/>
      <c r="F6" s="439"/>
      <c r="G6" s="96" t="s">
        <v>439</v>
      </c>
      <c r="H6" s="96" t="s">
        <v>440</v>
      </c>
      <c r="I6" s="96" t="s">
        <v>441</v>
      </c>
      <c r="J6" s="96" t="s">
        <v>442</v>
      </c>
      <c r="K6" s="96" t="s">
        <v>443</v>
      </c>
      <c r="L6" s="96" t="s">
        <v>444</v>
      </c>
      <c r="M6" s="96" t="s">
        <v>445</v>
      </c>
      <c r="N6" s="96" t="s">
        <v>446</v>
      </c>
      <c r="O6" s="453"/>
      <c r="P6" s="439"/>
      <c r="Q6" s="439"/>
      <c r="R6" s="439"/>
      <c r="S6" s="439"/>
    </row>
    <row r="7" customHeight="1" spans="1:19">
      <c r="A7" s="439">
        <v>1</v>
      </c>
      <c r="B7" s="126"/>
      <c r="C7" s="95"/>
      <c r="D7" s="439"/>
      <c r="E7" s="440"/>
      <c r="F7" s="484"/>
      <c r="G7" s="96"/>
      <c r="H7" s="96"/>
      <c r="I7" s="460"/>
      <c r="J7" s="442"/>
      <c r="K7" s="442"/>
      <c r="L7" s="442"/>
      <c r="M7" s="442"/>
      <c r="N7" s="442"/>
      <c r="O7" s="470">
        <f t="shared" ref="O7:O27" si="0">SUM(I7:N7)</f>
        <v>0</v>
      </c>
      <c r="P7" s="471"/>
      <c r="Q7" s="428">
        <f t="shared" ref="Q7:Q27" si="1">P7-O7</f>
        <v>0</v>
      </c>
      <c r="R7" s="428" t="str">
        <f t="shared" ref="R7:R19" si="2">IF(O7=0,"",Q7/O7*100)</f>
        <v/>
      </c>
      <c r="S7" s="82"/>
    </row>
    <row r="8" customHeight="1" spans="1:19">
      <c r="A8" s="439">
        <v>2</v>
      </c>
      <c r="B8" s="126"/>
      <c r="C8" s="95"/>
      <c r="D8" s="439"/>
      <c r="E8" s="440"/>
      <c r="F8" s="484"/>
      <c r="G8" s="96"/>
      <c r="H8" s="96"/>
      <c r="I8" s="460"/>
      <c r="J8" s="442"/>
      <c r="K8" s="442"/>
      <c r="L8" s="442"/>
      <c r="M8" s="442"/>
      <c r="N8" s="442"/>
      <c r="O8" s="470">
        <f t="shared" si="0"/>
        <v>0</v>
      </c>
      <c r="P8" s="471"/>
      <c r="Q8" s="428">
        <f t="shared" si="1"/>
        <v>0</v>
      </c>
      <c r="R8" s="428" t="str">
        <f t="shared" si="2"/>
        <v/>
      </c>
      <c r="S8" s="82"/>
    </row>
    <row r="9" customHeight="1" spans="1:19">
      <c r="A9" s="439">
        <v>3</v>
      </c>
      <c r="B9" s="126"/>
      <c r="C9" s="95"/>
      <c r="D9" s="439"/>
      <c r="E9" s="440"/>
      <c r="F9" s="484"/>
      <c r="G9" s="96"/>
      <c r="H9" s="96"/>
      <c r="I9" s="460"/>
      <c r="J9" s="442"/>
      <c r="K9" s="442"/>
      <c r="L9" s="442"/>
      <c r="M9" s="442"/>
      <c r="N9" s="442"/>
      <c r="O9" s="470">
        <f t="shared" si="0"/>
        <v>0</v>
      </c>
      <c r="P9" s="471"/>
      <c r="Q9" s="428">
        <f t="shared" si="1"/>
        <v>0</v>
      </c>
      <c r="R9" s="428" t="str">
        <f t="shared" si="2"/>
        <v/>
      </c>
      <c r="S9" s="82"/>
    </row>
    <row r="10" customHeight="1" spans="1:19">
      <c r="A10" s="439">
        <v>4</v>
      </c>
      <c r="B10" s="126"/>
      <c r="C10" s="95"/>
      <c r="D10" s="439"/>
      <c r="E10" s="440"/>
      <c r="F10" s="484"/>
      <c r="G10" s="96"/>
      <c r="H10" s="96"/>
      <c r="I10" s="460"/>
      <c r="J10" s="442"/>
      <c r="K10" s="442"/>
      <c r="L10" s="442"/>
      <c r="M10" s="442"/>
      <c r="N10" s="442"/>
      <c r="O10" s="470">
        <f t="shared" si="0"/>
        <v>0</v>
      </c>
      <c r="P10" s="471"/>
      <c r="Q10" s="428">
        <f t="shared" si="1"/>
        <v>0</v>
      </c>
      <c r="R10" s="428" t="str">
        <f t="shared" si="2"/>
        <v/>
      </c>
      <c r="S10" s="82"/>
    </row>
    <row r="11" customHeight="1" spans="1:19">
      <c r="A11" s="439">
        <v>5</v>
      </c>
      <c r="B11" s="126"/>
      <c r="C11" s="95"/>
      <c r="D11" s="439"/>
      <c r="E11" s="440"/>
      <c r="F11" s="484"/>
      <c r="G11" s="96"/>
      <c r="H11" s="96"/>
      <c r="I11" s="460"/>
      <c r="J11" s="442"/>
      <c r="K11" s="442"/>
      <c r="L11" s="442"/>
      <c r="M11" s="442"/>
      <c r="N11" s="442"/>
      <c r="O11" s="470">
        <f t="shared" si="0"/>
        <v>0</v>
      </c>
      <c r="P11" s="471"/>
      <c r="Q11" s="428">
        <f t="shared" si="1"/>
        <v>0</v>
      </c>
      <c r="R11" s="428" t="str">
        <f t="shared" si="2"/>
        <v/>
      </c>
      <c r="S11" s="82"/>
    </row>
    <row r="12" customHeight="1" spans="1:19">
      <c r="A12" s="439">
        <v>6</v>
      </c>
      <c r="B12" s="126"/>
      <c r="C12" s="95"/>
      <c r="D12" s="439"/>
      <c r="E12" s="440"/>
      <c r="F12" s="484"/>
      <c r="G12" s="96"/>
      <c r="H12" s="96"/>
      <c r="I12" s="460"/>
      <c r="J12" s="442"/>
      <c r="K12" s="442"/>
      <c r="L12" s="442"/>
      <c r="M12" s="442"/>
      <c r="N12" s="442"/>
      <c r="O12" s="470">
        <f t="shared" si="0"/>
        <v>0</v>
      </c>
      <c r="P12" s="471"/>
      <c r="Q12" s="428">
        <f t="shared" si="1"/>
        <v>0</v>
      </c>
      <c r="R12" s="428" t="str">
        <f t="shared" si="2"/>
        <v/>
      </c>
      <c r="S12" s="82"/>
    </row>
    <row r="13" customHeight="1" spans="1:19">
      <c r="A13" s="439">
        <v>7</v>
      </c>
      <c r="B13" s="126"/>
      <c r="C13" s="95"/>
      <c r="D13" s="439"/>
      <c r="E13" s="440"/>
      <c r="F13" s="484"/>
      <c r="G13" s="96"/>
      <c r="H13" s="96"/>
      <c r="I13" s="460"/>
      <c r="J13" s="442"/>
      <c r="K13" s="442"/>
      <c r="L13" s="442"/>
      <c r="M13" s="442"/>
      <c r="N13" s="442"/>
      <c r="O13" s="470">
        <f t="shared" si="0"/>
        <v>0</v>
      </c>
      <c r="P13" s="471"/>
      <c r="Q13" s="428">
        <f t="shared" si="1"/>
        <v>0</v>
      </c>
      <c r="R13" s="428" t="str">
        <f t="shared" si="2"/>
        <v/>
      </c>
      <c r="S13" s="82"/>
    </row>
    <row r="14" customHeight="1" spans="1:19">
      <c r="A14" s="439">
        <v>8</v>
      </c>
      <c r="B14" s="126"/>
      <c r="C14" s="95"/>
      <c r="D14" s="439"/>
      <c r="E14" s="440"/>
      <c r="F14" s="484"/>
      <c r="G14" s="96"/>
      <c r="H14" s="96"/>
      <c r="I14" s="460"/>
      <c r="J14" s="442"/>
      <c r="K14" s="442"/>
      <c r="L14" s="442"/>
      <c r="M14" s="442"/>
      <c r="N14" s="442"/>
      <c r="O14" s="470">
        <f t="shared" si="0"/>
        <v>0</v>
      </c>
      <c r="P14" s="471"/>
      <c r="Q14" s="428">
        <f t="shared" si="1"/>
        <v>0</v>
      </c>
      <c r="R14" s="428" t="str">
        <f t="shared" si="2"/>
        <v/>
      </c>
      <c r="S14" s="82"/>
    </row>
    <row r="15" customHeight="1" spans="1:19">
      <c r="A15" s="439">
        <v>9</v>
      </c>
      <c r="B15" s="101"/>
      <c r="C15" s="95"/>
      <c r="D15" s="439"/>
      <c r="E15" s="440"/>
      <c r="F15" s="484"/>
      <c r="G15" s="96"/>
      <c r="H15" s="96"/>
      <c r="I15" s="460"/>
      <c r="J15" s="442"/>
      <c r="K15" s="442"/>
      <c r="L15" s="442"/>
      <c r="M15" s="442"/>
      <c r="N15" s="442"/>
      <c r="O15" s="470">
        <f t="shared" si="0"/>
        <v>0</v>
      </c>
      <c r="P15" s="471"/>
      <c r="Q15" s="428">
        <f t="shared" si="1"/>
        <v>0</v>
      </c>
      <c r="R15" s="428" t="str">
        <f t="shared" si="2"/>
        <v/>
      </c>
      <c r="S15" s="82"/>
    </row>
    <row r="16" customHeight="1" spans="1:19">
      <c r="A16" s="439">
        <v>10</v>
      </c>
      <c r="B16" s="126"/>
      <c r="C16" s="95"/>
      <c r="D16" s="439"/>
      <c r="E16" s="440"/>
      <c r="F16" s="484"/>
      <c r="G16" s="96"/>
      <c r="H16" s="96"/>
      <c r="I16" s="460"/>
      <c r="J16" s="442"/>
      <c r="K16" s="442"/>
      <c r="L16" s="442"/>
      <c r="M16" s="442"/>
      <c r="N16" s="442"/>
      <c r="O16" s="470">
        <f t="shared" si="0"/>
        <v>0</v>
      </c>
      <c r="P16" s="471"/>
      <c r="Q16" s="428">
        <f t="shared" si="1"/>
        <v>0</v>
      </c>
      <c r="R16" s="428" t="str">
        <f t="shared" si="2"/>
        <v/>
      </c>
      <c r="S16" s="82"/>
    </row>
    <row r="17" customHeight="1" spans="1:19">
      <c r="A17" s="439">
        <v>11</v>
      </c>
      <c r="B17" s="126"/>
      <c r="C17" s="95"/>
      <c r="D17" s="439"/>
      <c r="E17" s="440"/>
      <c r="F17" s="484"/>
      <c r="G17" s="96"/>
      <c r="H17" s="96"/>
      <c r="I17" s="460"/>
      <c r="J17" s="442"/>
      <c r="K17" s="442"/>
      <c r="L17" s="442"/>
      <c r="M17" s="442"/>
      <c r="N17" s="442"/>
      <c r="O17" s="470">
        <f t="shared" si="0"/>
        <v>0</v>
      </c>
      <c r="P17" s="471"/>
      <c r="Q17" s="428">
        <f t="shared" si="1"/>
        <v>0</v>
      </c>
      <c r="R17" s="428" t="str">
        <f t="shared" si="2"/>
        <v/>
      </c>
      <c r="S17" s="82"/>
    </row>
    <row r="18" customHeight="1" spans="1:19">
      <c r="A18" s="439">
        <v>12</v>
      </c>
      <c r="B18" s="126"/>
      <c r="C18" s="95"/>
      <c r="D18" s="439"/>
      <c r="E18" s="440"/>
      <c r="F18" s="484"/>
      <c r="G18" s="96"/>
      <c r="H18" s="96"/>
      <c r="I18" s="460"/>
      <c r="J18" s="442"/>
      <c r="K18" s="442"/>
      <c r="L18" s="442"/>
      <c r="M18" s="442"/>
      <c r="N18" s="442"/>
      <c r="O18" s="470">
        <f t="shared" si="0"/>
        <v>0</v>
      </c>
      <c r="P18" s="471"/>
      <c r="Q18" s="428">
        <f t="shared" si="1"/>
        <v>0</v>
      </c>
      <c r="R18" s="428" t="str">
        <f t="shared" si="2"/>
        <v/>
      </c>
      <c r="S18" s="82"/>
    </row>
    <row r="19" customHeight="1" spans="1:19">
      <c r="A19" s="439">
        <v>13</v>
      </c>
      <c r="B19" s="126"/>
      <c r="C19" s="95"/>
      <c r="D19" s="439"/>
      <c r="E19" s="440"/>
      <c r="F19" s="484"/>
      <c r="G19" s="96"/>
      <c r="H19" s="96"/>
      <c r="I19" s="460"/>
      <c r="J19" s="442"/>
      <c r="K19" s="442"/>
      <c r="L19" s="442"/>
      <c r="M19" s="442"/>
      <c r="N19" s="442"/>
      <c r="O19" s="470">
        <f t="shared" si="0"/>
        <v>0</v>
      </c>
      <c r="P19" s="471"/>
      <c r="Q19" s="428">
        <f t="shared" si="1"/>
        <v>0</v>
      </c>
      <c r="R19" s="428" t="str">
        <f t="shared" si="2"/>
        <v/>
      </c>
      <c r="S19" s="82"/>
    </row>
    <row r="20" customHeight="1" spans="1:19">
      <c r="A20" s="439">
        <v>14</v>
      </c>
      <c r="B20" s="126"/>
      <c r="C20" s="95"/>
      <c r="D20" s="439"/>
      <c r="E20" s="440"/>
      <c r="F20" s="484"/>
      <c r="G20" s="96"/>
      <c r="H20" s="96"/>
      <c r="I20" s="460"/>
      <c r="J20" s="442"/>
      <c r="K20" s="442"/>
      <c r="L20" s="442"/>
      <c r="M20" s="442"/>
      <c r="N20" s="442"/>
      <c r="O20" s="470">
        <f t="shared" si="0"/>
        <v>0</v>
      </c>
      <c r="P20" s="471"/>
      <c r="Q20" s="428">
        <f t="shared" si="1"/>
        <v>0</v>
      </c>
      <c r="R20" s="428"/>
      <c r="S20" s="82"/>
    </row>
    <row r="21" customHeight="1" spans="1:19">
      <c r="A21" s="439">
        <v>15</v>
      </c>
      <c r="B21" s="126"/>
      <c r="C21" s="95"/>
      <c r="D21" s="439"/>
      <c r="E21" s="440"/>
      <c r="F21" s="484"/>
      <c r="G21" s="96"/>
      <c r="H21" s="96"/>
      <c r="I21" s="460"/>
      <c r="J21" s="442"/>
      <c r="K21" s="442"/>
      <c r="L21" s="442"/>
      <c r="M21" s="442"/>
      <c r="N21" s="442"/>
      <c r="O21" s="470">
        <f t="shared" si="0"/>
        <v>0</v>
      </c>
      <c r="P21" s="471"/>
      <c r="Q21" s="428">
        <f t="shared" si="1"/>
        <v>0</v>
      </c>
      <c r="R21" s="428"/>
      <c r="S21" s="82"/>
    </row>
    <row r="22" customHeight="1" spans="1:19">
      <c r="A22" s="439">
        <v>16</v>
      </c>
      <c r="B22" s="126"/>
      <c r="C22" s="95"/>
      <c r="D22" s="439"/>
      <c r="E22" s="440"/>
      <c r="F22" s="484"/>
      <c r="G22" s="96"/>
      <c r="H22" s="96"/>
      <c r="I22" s="460"/>
      <c r="J22" s="442"/>
      <c r="K22" s="442"/>
      <c r="L22" s="442"/>
      <c r="M22" s="442"/>
      <c r="N22" s="442"/>
      <c r="O22" s="470">
        <f t="shared" si="0"/>
        <v>0</v>
      </c>
      <c r="P22" s="471"/>
      <c r="Q22" s="428">
        <f t="shared" si="1"/>
        <v>0</v>
      </c>
      <c r="R22" s="428"/>
      <c r="S22" s="82"/>
    </row>
    <row r="23" customHeight="1" spans="1:19">
      <c r="A23" s="439">
        <v>17</v>
      </c>
      <c r="B23" s="126"/>
      <c r="C23" s="95"/>
      <c r="D23" s="439"/>
      <c r="E23" s="440"/>
      <c r="F23" s="484"/>
      <c r="G23" s="96"/>
      <c r="H23" s="96"/>
      <c r="I23" s="460"/>
      <c r="J23" s="442"/>
      <c r="K23" s="442"/>
      <c r="L23" s="442"/>
      <c r="M23" s="442"/>
      <c r="N23" s="442"/>
      <c r="O23" s="470">
        <f t="shared" si="0"/>
        <v>0</v>
      </c>
      <c r="P23" s="471"/>
      <c r="Q23" s="428">
        <f t="shared" si="1"/>
        <v>0</v>
      </c>
      <c r="R23" s="428"/>
      <c r="S23" s="82"/>
    </row>
    <row r="24" customHeight="1" spans="1:19">
      <c r="A24" s="439">
        <v>18</v>
      </c>
      <c r="B24" s="126"/>
      <c r="C24" s="95"/>
      <c r="D24" s="439"/>
      <c r="E24" s="440"/>
      <c r="F24" s="484"/>
      <c r="G24" s="96"/>
      <c r="H24" s="96"/>
      <c r="I24" s="460"/>
      <c r="J24" s="442"/>
      <c r="K24" s="442"/>
      <c r="L24" s="442"/>
      <c r="M24" s="442"/>
      <c r="N24" s="442"/>
      <c r="O24" s="470">
        <f t="shared" si="0"/>
        <v>0</v>
      </c>
      <c r="P24" s="471"/>
      <c r="Q24" s="428">
        <f t="shared" si="1"/>
        <v>0</v>
      </c>
      <c r="R24" s="428"/>
      <c r="S24" s="82"/>
    </row>
    <row r="25" customHeight="1" spans="1:19">
      <c r="A25" s="439">
        <v>19</v>
      </c>
      <c r="B25" s="126"/>
      <c r="C25" s="95"/>
      <c r="D25" s="439"/>
      <c r="E25" s="440"/>
      <c r="F25" s="484"/>
      <c r="G25" s="96"/>
      <c r="H25" s="96"/>
      <c r="I25" s="460"/>
      <c r="J25" s="442"/>
      <c r="K25" s="442"/>
      <c r="L25" s="442"/>
      <c r="M25" s="442"/>
      <c r="N25" s="442"/>
      <c r="O25" s="470">
        <f t="shared" si="0"/>
        <v>0</v>
      </c>
      <c r="P25" s="471"/>
      <c r="Q25" s="428">
        <f t="shared" si="1"/>
        <v>0</v>
      </c>
      <c r="R25" s="428"/>
      <c r="S25" s="82"/>
    </row>
    <row r="26" customHeight="1" spans="1:19">
      <c r="A26" s="439">
        <v>20</v>
      </c>
      <c r="B26" s="126"/>
      <c r="C26" s="95"/>
      <c r="D26" s="439"/>
      <c r="E26" s="440"/>
      <c r="F26" s="484"/>
      <c r="G26" s="96"/>
      <c r="H26" s="96"/>
      <c r="I26" s="460"/>
      <c r="J26" s="442"/>
      <c r="K26" s="442"/>
      <c r="L26" s="442"/>
      <c r="M26" s="442"/>
      <c r="N26" s="442"/>
      <c r="O26" s="470">
        <f t="shared" si="0"/>
        <v>0</v>
      </c>
      <c r="P26" s="471"/>
      <c r="Q26" s="428">
        <f t="shared" si="1"/>
        <v>0</v>
      </c>
      <c r="R26" s="428"/>
      <c r="S26" s="82"/>
    </row>
    <row r="27" customHeight="1" spans="1:19">
      <c r="A27" s="439">
        <v>21</v>
      </c>
      <c r="B27" s="126"/>
      <c r="C27" s="95"/>
      <c r="D27" s="439"/>
      <c r="E27" s="440"/>
      <c r="F27" s="484"/>
      <c r="G27" s="96"/>
      <c r="H27" s="96"/>
      <c r="I27" s="460"/>
      <c r="J27" s="442"/>
      <c r="K27" s="442"/>
      <c r="L27" s="442"/>
      <c r="M27" s="442"/>
      <c r="N27" s="442"/>
      <c r="O27" s="470">
        <f t="shared" si="0"/>
        <v>0</v>
      </c>
      <c r="P27" s="471"/>
      <c r="Q27" s="428">
        <f t="shared" si="1"/>
        <v>0</v>
      </c>
      <c r="R27" s="428"/>
      <c r="S27" s="82"/>
    </row>
    <row r="28" customHeight="1" spans="1:19">
      <c r="A28" s="439"/>
      <c r="B28" s="129"/>
      <c r="C28" s="439"/>
      <c r="D28" s="439"/>
      <c r="E28" s="440"/>
      <c r="F28" s="96"/>
      <c r="G28" s="96"/>
      <c r="H28" s="96"/>
      <c r="I28" s="442"/>
      <c r="J28" s="442"/>
      <c r="K28" s="442"/>
      <c r="L28" s="442"/>
      <c r="M28" s="442"/>
      <c r="N28" s="442"/>
      <c r="O28" s="428">
        <f t="shared" ref="O28:O32" si="3">SUM(G28:N28)</f>
        <v>0</v>
      </c>
      <c r="P28" s="471"/>
      <c r="Q28" s="428">
        <f t="shared" ref="Q28:Q36" si="4">P28-O28</f>
        <v>0</v>
      </c>
      <c r="R28" s="428" t="str">
        <f t="shared" ref="R28:R34" si="5">IF(O28=0,"",Q28/O28*100)</f>
        <v/>
      </c>
      <c r="S28" s="82"/>
    </row>
    <row r="29" hidden="1" customHeight="1" spans="1:19">
      <c r="A29" s="439"/>
      <c r="B29" s="129"/>
      <c r="C29" s="439"/>
      <c r="D29" s="439"/>
      <c r="E29" s="440"/>
      <c r="F29" s="96"/>
      <c r="G29" s="96"/>
      <c r="H29" s="96"/>
      <c r="I29" s="442"/>
      <c r="J29" s="442"/>
      <c r="K29" s="442"/>
      <c r="L29" s="442"/>
      <c r="M29" s="442"/>
      <c r="N29" s="442"/>
      <c r="O29" s="428">
        <f t="shared" si="3"/>
        <v>0</v>
      </c>
      <c r="P29" s="471"/>
      <c r="Q29" s="428">
        <f t="shared" si="4"/>
        <v>0</v>
      </c>
      <c r="R29" s="428" t="str">
        <f t="shared" si="5"/>
        <v/>
      </c>
      <c r="S29" s="82"/>
    </row>
    <row r="30" hidden="1" customHeight="1" spans="1:19">
      <c r="A30" s="439"/>
      <c r="B30" s="472"/>
      <c r="C30" s="485"/>
      <c r="D30" s="439"/>
      <c r="E30" s="440"/>
      <c r="F30" s="96"/>
      <c r="G30" s="96"/>
      <c r="H30" s="96"/>
      <c r="I30" s="442"/>
      <c r="J30" s="442"/>
      <c r="K30" s="442"/>
      <c r="L30" s="442"/>
      <c r="M30" s="442"/>
      <c r="N30" s="442"/>
      <c r="O30" s="428">
        <f t="shared" si="3"/>
        <v>0</v>
      </c>
      <c r="P30" s="471"/>
      <c r="Q30" s="428">
        <f t="shared" si="4"/>
        <v>0</v>
      </c>
      <c r="R30" s="428" t="str">
        <f t="shared" si="5"/>
        <v/>
      </c>
      <c r="S30" s="82"/>
    </row>
    <row r="31" hidden="1" customHeight="1" spans="1:19">
      <c r="A31" s="439"/>
      <c r="B31" s="472"/>
      <c r="C31" s="485"/>
      <c r="D31" s="439"/>
      <c r="E31" s="440"/>
      <c r="F31" s="96"/>
      <c r="G31" s="96"/>
      <c r="H31" s="96"/>
      <c r="I31" s="442"/>
      <c r="J31" s="442"/>
      <c r="K31" s="442"/>
      <c r="L31" s="442"/>
      <c r="M31" s="442"/>
      <c r="N31" s="442"/>
      <c r="O31" s="428">
        <f t="shared" si="3"/>
        <v>0</v>
      </c>
      <c r="P31" s="471"/>
      <c r="Q31" s="428">
        <f t="shared" si="4"/>
        <v>0</v>
      </c>
      <c r="R31" s="428" t="str">
        <f t="shared" si="5"/>
        <v/>
      </c>
      <c r="S31" s="82"/>
    </row>
    <row r="32" customHeight="1" spans="1:19">
      <c r="A32" s="439"/>
      <c r="B32" s="472"/>
      <c r="C32" s="485"/>
      <c r="D32" s="439"/>
      <c r="E32" s="440"/>
      <c r="F32" s="96"/>
      <c r="G32" s="96"/>
      <c r="H32" s="96"/>
      <c r="I32" s="442"/>
      <c r="J32" s="442"/>
      <c r="K32" s="442"/>
      <c r="L32" s="442"/>
      <c r="M32" s="442"/>
      <c r="N32" s="442"/>
      <c r="O32" s="428">
        <f t="shared" si="3"/>
        <v>0</v>
      </c>
      <c r="P32" s="471"/>
      <c r="Q32" s="428">
        <f t="shared" si="4"/>
        <v>0</v>
      </c>
      <c r="R32" s="428" t="str">
        <f t="shared" si="5"/>
        <v/>
      </c>
      <c r="S32" s="82"/>
    </row>
    <row r="33" customHeight="1" spans="1:19">
      <c r="A33" s="447" t="s">
        <v>429</v>
      </c>
      <c r="B33" s="448"/>
      <c r="C33" s="448"/>
      <c r="D33" s="96"/>
      <c r="E33" s="440"/>
      <c r="F33" s="96"/>
      <c r="G33" s="428">
        <f>SUM(G7:G32)</f>
        <v>0</v>
      </c>
      <c r="H33" s="428">
        <f t="shared" ref="H33:P33" si="6">SUM(H7:H32)</f>
        <v>0</v>
      </c>
      <c r="I33" s="428">
        <f t="shared" si="6"/>
        <v>0</v>
      </c>
      <c r="J33" s="428">
        <f t="shared" si="6"/>
        <v>0</v>
      </c>
      <c r="K33" s="428">
        <f t="shared" si="6"/>
        <v>0</v>
      </c>
      <c r="L33" s="428">
        <f t="shared" si="6"/>
        <v>0</v>
      </c>
      <c r="M33" s="428">
        <f t="shared" si="6"/>
        <v>0</v>
      </c>
      <c r="N33" s="428">
        <f t="shared" si="6"/>
        <v>0</v>
      </c>
      <c r="O33" s="428">
        <f t="shared" si="6"/>
        <v>0</v>
      </c>
      <c r="P33" s="428">
        <f t="shared" si="6"/>
        <v>0</v>
      </c>
      <c r="Q33" s="428">
        <f t="shared" si="4"/>
        <v>0</v>
      </c>
      <c r="R33" s="428" t="str">
        <f t="shared" si="5"/>
        <v/>
      </c>
      <c r="S33" s="82"/>
    </row>
    <row r="34" customHeight="1" spans="1:19">
      <c r="A34" s="447" t="s">
        <v>447</v>
      </c>
      <c r="B34" s="448"/>
      <c r="C34" s="448"/>
      <c r="D34" s="96"/>
      <c r="E34" s="440"/>
      <c r="F34" s="96"/>
      <c r="G34" s="96"/>
      <c r="H34" s="96"/>
      <c r="I34" s="442"/>
      <c r="J34" s="96"/>
      <c r="K34" s="96"/>
      <c r="L34" s="96"/>
      <c r="M34" s="96"/>
      <c r="N34" s="96"/>
      <c r="O34" s="428">
        <f>SUM(G34:N34)</f>
        <v>0</v>
      </c>
      <c r="P34" s="428">
        <v>0</v>
      </c>
      <c r="Q34" s="428">
        <f t="shared" si="4"/>
        <v>0</v>
      </c>
      <c r="R34" s="428" t="str">
        <f t="shared" si="5"/>
        <v/>
      </c>
      <c r="S34" s="82"/>
    </row>
    <row r="35" customHeight="1" spans="1:19">
      <c r="A35" s="447" t="s">
        <v>448</v>
      </c>
      <c r="B35" s="448"/>
      <c r="C35" s="448"/>
      <c r="D35" s="96"/>
      <c r="E35" s="440"/>
      <c r="F35" s="96"/>
      <c r="G35" s="96"/>
      <c r="H35" s="96"/>
      <c r="I35" s="96"/>
      <c r="J35" s="96"/>
      <c r="K35" s="96"/>
      <c r="L35" s="96"/>
      <c r="M35" s="96"/>
      <c r="N35" s="96"/>
      <c r="O35" s="428"/>
      <c r="P35" s="428"/>
      <c r="Q35" s="428">
        <f t="shared" si="4"/>
        <v>0</v>
      </c>
      <c r="R35" s="428"/>
      <c r="S35" s="82"/>
    </row>
    <row r="36" customHeight="1" spans="1:19">
      <c r="A36" s="447" t="s">
        <v>372</v>
      </c>
      <c r="B36" s="448"/>
      <c r="C36" s="448"/>
      <c r="D36" s="82"/>
      <c r="E36" s="440"/>
      <c r="F36" s="96"/>
      <c r="G36" s="428">
        <f>G33-G34</f>
        <v>0</v>
      </c>
      <c r="H36" s="428">
        <f t="shared" ref="H36:O36" si="7">H33-H34</f>
        <v>0</v>
      </c>
      <c r="I36" s="428">
        <f t="shared" si="7"/>
        <v>0</v>
      </c>
      <c r="J36" s="428">
        <f t="shared" si="7"/>
        <v>0</v>
      </c>
      <c r="K36" s="428">
        <f t="shared" si="7"/>
        <v>0</v>
      </c>
      <c r="L36" s="428">
        <f t="shared" si="7"/>
        <v>0</v>
      </c>
      <c r="M36" s="428">
        <f t="shared" si="7"/>
        <v>0</v>
      </c>
      <c r="N36" s="428">
        <f t="shared" si="7"/>
        <v>0</v>
      </c>
      <c r="O36" s="428">
        <f t="shared" si="7"/>
        <v>0</v>
      </c>
      <c r="P36" s="428">
        <f>P33-P35</f>
        <v>0</v>
      </c>
      <c r="Q36" s="428">
        <f t="shared" si="4"/>
        <v>0</v>
      </c>
      <c r="R36" s="428" t="str">
        <f>IF(O36=0,"",Q36/O36*100)</f>
        <v/>
      </c>
      <c r="S36" s="82"/>
    </row>
    <row r="37" customHeight="1" spans="1:19">
      <c r="A37" s="461" t="str">
        <f>填表信息!A6&amp;填表信息!B6</f>
        <v>产权持有人填表人：罗钰</v>
      </c>
      <c r="B37" s="461"/>
      <c r="C37" s="461"/>
      <c r="D37" s="461"/>
      <c r="E37" s="461"/>
      <c r="P37" s="416" t="str">
        <f>填表信息!A23&amp;填表信息!B23</f>
        <v>评估人员：XXX</v>
      </c>
      <c r="Q37" s="416"/>
      <c r="R37" s="416"/>
      <c r="S37" s="416"/>
    </row>
    <row r="38" customHeight="1" spans="1:15">
      <c r="A38" s="463" t="str">
        <f>填表信息!A7&amp;" "&amp;TEXT(填表信息!B7,"yyyy年mm月dd日")</f>
        <v>填表日期： 2023年11月06日</v>
      </c>
      <c r="B38" s="464"/>
      <c r="C38" s="464"/>
      <c r="D38" s="464"/>
      <c r="E38" s="464"/>
      <c r="O38" s="483"/>
    </row>
    <row r="40" customHeight="1" spans="15:15">
      <c r="O40" s="483"/>
    </row>
  </sheetData>
  <mergeCells count="19">
    <mergeCell ref="A1:S1"/>
    <mergeCell ref="A2:S2"/>
    <mergeCell ref="A4:D4"/>
    <mergeCell ref="G5:M5"/>
    <mergeCell ref="A33:B33"/>
    <mergeCell ref="A34:B34"/>
    <mergeCell ref="A35:B35"/>
    <mergeCell ref="A36:B36"/>
    <mergeCell ref="A5:A6"/>
    <mergeCell ref="B5:B6"/>
    <mergeCell ref="C5:C6"/>
    <mergeCell ref="D5:D6"/>
    <mergeCell ref="E5:E6"/>
    <mergeCell ref="F5:F6"/>
    <mergeCell ref="O5:O6"/>
    <mergeCell ref="P5:P6"/>
    <mergeCell ref="Q5:Q6"/>
    <mergeCell ref="R5:R6"/>
    <mergeCell ref="S5:S6"/>
  </mergeCells>
  <printOptions horizontalCentered="1"/>
  <pageMargins left="0.98" right="0.98" top="0.87" bottom="0.87" header="1.06" footer="0.51"/>
  <pageSetup paperSize="9" scale="85" fitToHeight="0" orientation="landscape"/>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J30"/>
  <sheetViews>
    <sheetView view="pageBreakPreview" zoomScaleNormal="100" workbookViewId="0">
      <pane xSplit="2" ySplit="6" topLeftCell="C7" activePane="bottomRight" state="frozen"/>
      <selection/>
      <selection pane="topRight"/>
      <selection pane="bottomLeft"/>
      <selection pane="bottomRight" activeCell="B17" sqref="B17"/>
    </sheetView>
  </sheetViews>
  <sheetFormatPr defaultColWidth="9" defaultRowHeight="13"/>
  <cols>
    <col min="1" max="1" width="5.1" style="418" customWidth="1"/>
    <col min="2" max="2" width="28.9" style="418" customWidth="1"/>
    <col min="3" max="3" width="10.7" style="418" customWidth="1"/>
    <col min="4" max="5" width="10.1" style="418" customWidth="1"/>
    <col min="6" max="7" width="13.6" style="418" customWidth="1"/>
    <col min="8" max="8" width="13.5" style="418" customWidth="1"/>
    <col min="9" max="9" width="9.1" style="418" customWidth="1"/>
    <col min="10" max="10" width="8.4" style="418" customWidth="1"/>
    <col min="11" max="16384" width="9" style="418"/>
  </cols>
  <sheetData>
    <row r="1" s="457" customFormat="1" ht="30" customHeight="1" spans="1:10">
      <c r="A1" s="458" t="s">
        <v>449</v>
      </c>
      <c r="B1" s="458"/>
      <c r="C1" s="458"/>
      <c r="D1" s="458"/>
      <c r="E1" s="458"/>
      <c r="F1" s="458"/>
      <c r="G1" s="458"/>
      <c r="H1" s="458"/>
      <c r="I1" s="458"/>
      <c r="J1" s="458"/>
    </row>
    <row r="2" ht="15.6" customHeight="1" spans="1:10">
      <c r="A2" s="434" t="str">
        <f>填表信息!A17&amp;" "&amp;TEXT(填表信息!B17,"yyyy年mm月dd日")</f>
        <v>评估基准日： 2023年07月31日</v>
      </c>
      <c r="B2" s="434"/>
      <c r="C2" s="434"/>
      <c r="D2" s="434"/>
      <c r="E2" s="434"/>
      <c r="F2" s="451"/>
      <c r="G2" s="451"/>
      <c r="H2" s="451"/>
      <c r="I2" s="451"/>
      <c r="J2" s="451"/>
    </row>
    <row r="3" ht="15.6" customHeight="1" spans="1:10">
      <c r="A3" s="434"/>
      <c r="B3" s="434"/>
      <c r="C3" s="434"/>
      <c r="D3" s="434"/>
      <c r="E3" s="434"/>
      <c r="F3" s="451"/>
      <c r="G3" s="451"/>
      <c r="H3" s="451"/>
      <c r="I3" s="451"/>
      <c r="J3" s="454" t="s">
        <v>450</v>
      </c>
    </row>
    <row r="4" ht="15.6" customHeight="1" spans="1:10">
      <c r="A4" s="435" t="str">
        <f>填表信息!A5&amp;填表信息!B5</f>
        <v>产权持有人：北京巴布科克·威尔科克斯有限公司</v>
      </c>
      <c r="B4" s="435"/>
      <c r="C4" s="435"/>
      <c r="F4" s="452"/>
      <c r="J4" s="455" t="s">
        <v>286</v>
      </c>
    </row>
    <row r="5" s="433" customFormat="1" ht="15.6" customHeight="1" spans="1:10">
      <c r="A5" s="437" t="s">
        <v>287</v>
      </c>
      <c r="B5" s="437" t="s">
        <v>433</v>
      </c>
      <c r="C5" s="437" t="s">
        <v>435</v>
      </c>
      <c r="D5" s="437" t="s">
        <v>436</v>
      </c>
      <c r="E5" s="437" t="s">
        <v>437</v>
      </c>
      <c r="F5" s="467" t="s">
        <v>247</v>
      </c>
      <c r="G5" s="437" t="s">
        <v>289</v>
      </c>
      <c r="H5" s="437" t="s">
        <v>251</v>
      </c>
      <c r="I5" s="437" t="s">
        <v>290</v>
      </c>
      <c r="J5" s="437" t="s">
        <v>365</v>
      </c>
    </row>
    <row r="6" ht="15.6" customHeight="1" spans="1:10">
      <c r="A6" s="439"/>
      <c r="B6" s="439"/>
      <c r="C6" s="439"/>
      <c r="D6" s="439"/>
      <c r="E6" s="439"/>
      <c r="F6" s="468"/>
      <c r="G6" s="439"/>
      <c r="H6" s="439"/>
      <c r="I6" s="439"/>
      <c r="J6" s="439"/>
    </row>
    <row r="7" ht="15.6" customHeight="1" spans="1:10">
      <c r="A7" s="439"/>
      <c r="B7" s="101"/>
      <c r="C7" s="439"/>
      <c r="D7" s="469"/>
      <c r="E7" s="469"/>
      <c r="F7" s="470"/>
      <c r="G7" s="471"/>
      <c r="H7" s="428">
        <f t="shared" ref="H7:H23" si="0">G7-F7</f>
        <v>0</v>
      </c>
      <c r="I7" s="428" t="str">
        <f t="shared" ref="I7:I23" si="1">IF(F7=0,"",H7/F7*100)</f>
        <v/>
      </c>
      <c r="J7" s="82"/>
    </row>
    <row r="8" ht="15.6" customHeight="1" spans="1:10">
      <c r="A8" s="439"/>
      <c r="B8" s="101"/>
      <c r="C8" s="439"/>
      <c r="D8" s="469"/>
      <c r="E8" s="469"/>
      <c r="F8" s="470"/>
      <c r="G8" s="471"/>
      <c r="H8" s="428">
        <f t="shared" si="0"/>
        <v>0</v>
      </c>
      <c r="I8" s="428" t="str">
        <f t="shared" si="1"/>
        <v/>
      </c>
      <c r="J8" s="82"/>
    </row>
    <row r="9" ht="15.6" customHeight="1" spans="1:10">
      <c r="A9" s="439"/>
      <c r="B9" s="101"/>
      <c r="C9" s="439"/>
      <c r="D9" s="469"/>
      <c r="E9" s="469"/>
      <c r="F9" s="470"/>
      <c r="G9" s="471"/>
      <c r="H9" s="428">
        <f t="shared" si="0"/>
        <v>0</v>
      </c>
      <c r="I9" s="428" t="str">
        <f t="shared" si="1"/>
        <v/>
      </c>
      <c r="J9" s="82"/>
    </row>
    <row r="10" ht="15.6" customHeight="1" spans="1:10">
      <c r="A10" s="439"/>
      <c r="B10" s="101"/>
      <c r="C10" s="439"/>
      <c r="D10" s="469"/>
      <c r="E10" s="469"/>
      <c r="F10" s="470"/>
      <c r="G10" s="471"/>
      <c r="H10" s="428">
        <f t="shared" si="0"/>
        <v>0</v>
      </c>
      <c r="I10" s="428" t="str">
        <f t="shared" si="1"/>
        <v/>
      </c>
      <c r="J10" s="82"/>
    </row>
    <row r="11" ht="15.6" customHeight="1" spans="1:10">
      <c r="A11" s="439"/>
      <c r="B11" s="101"/>
      <c r="C11" s="439"/>
      <c r="D11" s="469"/>
      <c r="E11" s="469"/>
      <c r="F11" s="470"/>
      <c r="G11" s="471"/>
      <c r="H11" s="428">
        <f t="shared" si="0"/>
        <v>0</v>
      </c>
      <c r="I11" s="428" t="str">
        <f t="shared" si="1"/>
        <v/>
      </c>
      <c r="J11" s="82"/>
    </row>
    <row r="12" ht="15.6" customHeight="1" spans="1:10">
      <c r="A12" s="439"/>
      <c r="B12" s="101"/>
      <c r="C12" s="439"/>
      <c r="D12" s="469"/>
      <c r="E12" s="469"/>
      <c r="F12" s="470"/>
      <c r="G12" s="471"/>
      <c r="H12" s="428">
        <f t="shared" si="0"/>
        <v>0</v>
      </c>
      <c r="I12" s="428" t="str">
        <f t="shared" si="1"/>
        <v/>
      </c>
      <c r="J12" s="82"/>
    </row>
    <row r="13" ht="15.6" customHeight="1" spans="1:10">
      <c r="A13" s="439"/>
      <c r="B13" s="101"/>
      <c r="C13" s="439"/>
      <c r="D13" s="469"/>
      <c r="E13" s="469"/>
      <c r="F13" s="470"/>
      <c r="G13" s="471"/>
      <c r="H13" s="428">
        <f t="shared" si="0"/>
        <v>0</v>
      </c>
      <c r="I13" s="428" t="str">
        <f t="shared" si="1"/>
        <v/>
      </c>
      <c r="J13" s="82"/>
    </row>
    <row r="14" ht="15.6" customHeight="1" spans="1:10">
      <c r="A14" s="439"/>
      <c r="B14" s="101"/>
      <c r="C14" s="439"/>
      <c r="D14" s="469"/>
      <c r="E14" s="469"/>
      <c r="F14" s="470"/>
      <c r="G14" s="471"/>
      <c r="H14" s="428">
        <f t="shared" si="0"/>
        <v>0</v>
      </c>
      <c r="I14" s="428" t="str">
        <f t="shared" si="1"/>
        <v/>
      </c>
      <c r="J14" s="82"/>
    </row>
    <row r="15" ht="15.6" customHeight="1" spans="1:10">
      <c r="A15" s="439"/>
      <c r="B15" s="101"/>
      <c r="C15" s="439"/>
      <c r="D15" s="469"/>
      <c r="E15" s="469"/>
      <c r="F15" s="470"/>
      <c r="G15" s="471"/>
      <c r="H15" s="428">
        <f t="shared" si="0"/>
        <v>0</v>
      </c>
      <c r="I15" s="428" t="str">
        <f t="shared" si="1"/>
        <v/>
      </c>
      <c r="J15" s="82"/>
    </row>
    <row r="16" ht="15.6" customHeight="1" spans="1:10">
      <c r="A16" s="439"/>
      <c r="B16" s="101"/>
      <c r="C16" s="439"/>
      <c r="D16" s="469"/>
      <c r="E16" s="469"/>
      <c r="F16" s="470"/>
      <c r="G16" s="471"/>
      <c r="H16" s="428">
        <f t="shared" si="0"/>
        <v>0</v>
      </c>
      <c r="I16" s="428" t="str">
        <f t="shared" si="1"/>
        <v/>
      </c>
      <c r="J16" s="82"/>
    </row>
    <row r="17" ht="15.6" customHeight="1" spans="1:10">
      <c r="A17" s="439"/>
      <c r="B17" s="101"/>
      <c r="C17" s="439"/>
      <c r="D17" s="469"/>
      <c r="E17" s="469"/>
      <c r="F17" s="470"/>
      <c r="G17" s="471"/>
      <c r="H17" s="428">
        <f t="shared" si="0"/>
        <v>0</v>
      </c>
      <c r="I17" s="428" t="str">
        <f t="shared" si="1"/>
        <v/>
      </c>
      <c r="J17" s="82"/>
    </row>
    <row r="18" ht="15.6" customHeight="1" spans="1:10">
      <c r="A18" s="439"/>
      <c r="B18" s="101"/>
      <c r="C18" s="439"/>
      <c r="D18" s="469"/>
      <c r="E18" s="469"/>
      <c r="F18" s="470"/>
      <c r="G18" s="471"/>
      <c r="H18" s="428">
        <f t="shared" si="0"/>
        <v>0</v>
      </c>
      <c r="I18" s="428" t="str">
        <f t="shared" si="1"/>
        <v/>
      </c>
      <c r="J18" s="82"/>
    </row>
    <row r="19" ht="15.6" customHeight="1" spans="1:10">
      <c r="A19" s="439"/>
      <c r="B19" s="101"/>
      <c r="C19" s="439"/>
      <c r="D19" s="469"/>
      <c r="E19" s="469"/>
      <c r="F19" s="470"/>
      <c r="G19" s="471"/>
      <c r="H19" s="428">
        <f t="shared" si="0"/>
        <v>0</v>
      </c>
      <c r="I19" s="428" t="str">
        <f t="shared" si="1"/>
        <v/>
      </c>
      <c r="J19" s="82"/>
    </row>
    <row r="20" ht="15.6" customHeight="1" spans="1:10">
      <c r="A20" s="439"/>
      <c r="B20" s="129"/>
      <c r="C20" s="439"/>
      <c r="D20" s="469"/>
      <c r="E20" s="469"/>
      <c r="F20" s="428"/>
      <c r="G20" s="471"/>
      <c r="H20" s="428">
        <f t="shared" si="0"/>
        <v>0</v>
      </c>
      <c r="I20" s="428" t="str">
        <f t="shared" si="1"/>
        <v/>
      </c>
      <c r="J20" s="82"/>
    </row>
    <row r="21" ht="15.6" customHeight="1" spans="1:10">
      <c r="A21" s="439"/>
      <c r="B21" s="129"/>
      <c r="C21" s="439"/>
      <c r="D21" s="469"/>
      <c r="E21" s="469"/>
      <c r="F21" s="428"/>
      <c r="G21" s="471"/>
      <c r="H21" s="428">
        <f t="shared" si="0"/>
        <v>0</v>
      </c>
      <c r="I21" s="428" t="str">
        <f t="shared" si="1"/>
        <v/>
      </c>
      <c r="J21" s="82"/>
    </row>
    <row r="22" ht="15.6" customHeight="1" spans="1:10">
      <c r="A22" s="439"/>
      <c r="B22" s="472"/>
      <c r="C22" s="439"/>
      <c r="D22" s="469"/>
      <c r="E22" s="469"/>
      <c r="F22" s="428"/>
      <c r="G22" s="471"/>
      <c r="H22" s="428">
        <f t="shared" si="0"/>
        <v>0</v>
      </c>
      <c r="I22" s="428" t="str">
        <f t="shared" si="1"/>
        <v/>
      </c>
      <c r="J22" s="82"/>
    </row>
    <row r="23" ht="15.6" customHeight="1" spans="1:10">
      <c r="A23" s="439"/>
      <c r="B23" s="472"/>
      <c r="C23" s="439"/>
      <c r="D23" s="469"/>
      <c r="E23" s="469"/>
      <c r="F23" s="428"/>
      <c r="G23" s="471"/>
      <c r="H23" s="428">
        <f t="shared" si="0"/>
        <v>0</v>
      </c>
      <c r="I23" s="428" t="str">
        <f t="shared" si="1"/>
        <v/>
      </c>
      <c r="J23" s="82"/>
    </row>
    <row r="24" s="466" customFormat="1" ht="15.6" customHeight="1" spans="1:10">
      <c r="A24" s="473" t="s">
        <v>429</v>
      </c>
      <c r="B24" s="474"/>
      <c r="C24" s="475"/>
      <c r="D24" s="476"/>
      <c r="E24" s="477"/>
      <c r="F24" s="478">
        <f>SUM(F7:F23)</f>
        <v>0</v>
      </c>
      <c r="G24" s="478">
        <f>SUM(G7:G23)</f>
        <v>0</v>
      </c>
      <c r="H24" s="478">
        <f>SUM(H6:H23)</f>
        <v>0</v>
      </c>
      <c r="I24" s="478"/>
      <c r="J24" s="478" t="str">
        <f t="shared" ref="J24:J25" si="2">IF(G24=0,"",(H24-G24)/G24*100)</f>
        <v/>
      </c>
    </row>
    <row r="25" s="466" customFormat="1" ht="15.6" customHeight="1" spans="1:10">
      <c r="A25" s="473" t="s">
        <v>451</v>
      </c>
      <c r="B25" s="474"/>
      <c r="C25" s="475"/>
      <c r="D25" s="476"/>
      <c r="E25" s="477"/>
      <c r="F25" s="479"/>
      <c r="G25" s="480"/>
      <c r="H25" s="479"/>
      <c r="I25" s="479"/>
      <c r="J25" s="479" t="str">
        <f t="shared" si="2"/>
        <v/>
      </c>
    </row>
    <row r="26" ht="15.6" customHeight="1" spans="1:10">
      <c r="A26" s="447" t="s">
        <v>372</v>
      </c>
      <c r="B26" s="448"/>
      <c r="C26" s="82"/>
      <c r="D26" s="481"/>
      <c r="E26" s="481"/>
      <c r="F26" s="428">
        <f>F24-F25</f>
        <v>0</v>
      </c>
      <c r="G26" s="428">
        <f>G24-G25</f>
        <v>0</v>
      </c>
      <c r="H26" s="428">
        <f>H24-H25</f>
        <v>0</v>
      </c>
      <c r="I26" s="428" t="str">
        <f>IF(F26=0,"",H26/F26*100)</f>
        <v/>
      </c>
      <c r="J26" s="82"/>
    </row>
    <row r="27" ht="15.75" customHeight="1" spans="1:10">
      <c r="A27" s="461" t="str">
        <f>填表信息!A6&amp;填表信息!B6</f>
        <v>产权持有人填表人：罗钰</v>
      </c>
      <c r="B27" s="461"/>
      <c r="C27" s="461"/>
      <c r="D27" s="461"/>
      <c r="E27" s="482"/>
      <c r="G27" s="416" t="str">
        <f>填表信息!A24&amp;填表信息!B24</f>
        <v>评估人员：XXX</v>
      </c>
      <c r="H27" s="416"/>
      <c r="I27" s="416"/>
      <c r="J27" s="416"/>
    </row>
    <row r="28" ht="15.75" customHeight="1" spans="1:6">
      <c r="A28" s="463" t="str">
        <f>填表信息!A7&amp;" "&amp;TEXT(填表信息!B7,"yyyy年mm月dd日")</f>
        <v>填表日期： 2023年11月06日</v>
      </c>
      <c r="B28" s="464"/>
      <c r="C28" s="464"/>
      <c r="D28" s="464"/>
      <c r="E28" s="464"/>
      <c r="F28" s="483"/>
    </row>
    <row r="30" ht="15.75" customHeight="1" spans="6:6">
      <c r="F30" s="483"/>
    </row>
  </sheetData>
  <mergeCells count="16">
    <mergeCell ref="A1:J1"/>
    <mergeCell ref="A2:J2"/>
    <mergeCell ref="A4:C4"/>
    <mergeCell ref="A24:B24"/>
    <mergeCell ref="A25:B25"/>
    <mergeCell ref="A26:B26"/>
    <mergeCell ref="A5:A6"/>
    <mergeCell ref="B5:B6"/>
    <mergeCell ref="C5:C6"/>
    <mergeCell ref="D5:D6"/>
    <mergeCell ref="E5:E6"/>
    <mergeCell ref="F5:F6"/>
    <mergeCell ref="G5:G6"/>
    <mergeCell ref="H5:H6"/>
    <mergeCell ref="I5:I6"/>
    <mergeCell ref="J5:J6"/>
  </mergeCells>
  <pageMargins left="0.7" right="0.7" top="0.75" bottom="0.75" header="0.3" footer="0.3"/>
  <pageSetup paperSize="9" orientation="landscape"/>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Q34"/>
  <sheetViews>
    <sheetView view="pageBreakPreview" zoomScaleNormal="100" workbookViewId="0">
      <pane xSplit="2" ySplit="6" topLeftCell="C7" activePane="bottomRight" state="frozen"/>
      <selection/>
      <selection pane="topRight"/>
      <selection pane="bottomLeft"/>
      <selection pane="bottomRight" activeCell="E10" sqref="E10"/>
    </sheetView>
  </sheetViews>
  <sheetFormatPr defaultColWidth="9" defaultRowHeight="15.75" customHeight="1"/>
  <cols>
    <col min="1" max="1" width="6.4" style="418" customWidth="1"/>
    <col min="2" max="2" width="19.5" style="418" customWidth="1"/>
    <col min="3" max="3" width="11.4" style="418" customWidth="1"/>
    <col min="4" max="4" width="14.1" style="418" customWidth="1"/>
    <col min="5" max="5" width="12.3" style="418" customWidth="1"/>
    <col min="6" max="6" width="9.6" style="418" customWidth="1"/>
    <col min="7" max="7" width="12.6" style="418" hidden="1" customWidth="1" outlineLevel="1"/>
    <col min="8" max="8" width="10.5" style="418" hidden="1" customWidth="1" outlineLevel="1"/>
    <col min="9" max="10" width="10.1" style="418" hidden="1" customWidth="1" outlineLevel="1"/>
    <col min="11" max="12" width="10.4" style="418" hidden="1" customWidth="1" outlineLevel="1"/>
    <col min="13" max="13" width="13.5" style="418" customWidth="1" collapsed="1"/>
    <col min="14" max="14" width="14.1" style="418" customWidth="1"/>
    <col min="15" max="15" width="10.6" style="418" customWidth="1"/>
    <col min="16" max="16" width="10.9" style="418" customWidth="1"/>
    <col min="17" max="17" width="10.1" style="418" customWidth="1"/>
    <col min="18" max="16384" width="9" style="418"/>
  </cols>
  <sheetData>
    <row r="1" s="457" customFormat="1" ht="30" customHeight="1" spans="1:17">
      <c r="A1" s="458" t="s">
        <v>452</v>
      </c>
      <c r="B1" s="458"/>
      <c r="C1" s="458"/>
      <c r="D1" s="458"/>
      <c r="E1" s="458"/>
      <c r="F1" s="458"/>
      <c r="G1" s="458"/>
      <c r="H1" s="458"/>
      <c r="I1" s="458"/>
      <c r="J1" s="458"/>
      <c r="K1" s="458"/>
      <c r="L1" s="458"/>
      <c r="M1" s="458"/>
      <c r="N1" s="458"/>
      <c r="O1" s="458"/>
      <c r="P1" s="458"/>
      <c r="Q1" s="458"/>
    </row>
    <row r="2" ht="15.6" customHeight="1" spans="1:17">
      <c r="A2" s="434" t="str">
        <f>填表信息!A17&amp;" "&amp;TEXT(填表信息!B17,"yyyy年mm月dd日")</f>
        <v>评估基准日： 2023年07月31日</v>
      </c>
      <c r="B2" s="434"/>
      <c r="C2" s="434"/>
      <c r="D2" s="434"/>
      <c r="E2" s="434"/>
      <c r="F2" s="434"/>
      <c r="G2" s="434"/>
      <c r="H2" s="434"/>
      <c r="I2" s="434"/>
      <c r="J2" s="434"/>
      <c r="K2" s="434"/>
      <c r="L2" s="434"/>
      <c r="M2" s="434"/>
      <c r="N2" s="451"/>
      <c r="O2" s="451"/>
      <c r="P2" s="451"/>
      <c r="Q2" s="451"/>
    </row>
    <row r="3" ht="15.6" customHeight="1" spans="1:17">
      <c r="A3" s="434"/>
      <c r="B3" s="434"/>
      <c r="C3" s="434"/>
      <c r="D3" s="434"/>
      <c r="E3" s="434"/>
      <c r="F3" s="434"/>
      <c r="G3" s="434"/>
      <c r="H3" s="434"/>
      <c r="I3" s="434"/>
      <c r="J3" s="434"/>
      <c r="K3" s="434"/>
      <c r="L3" s="434"/>
      <c r="M3" s="434"/>
      <c r="N3" s="451"/>
      <c r="O3" s="451"/>
      <c r="P3" s="451"/>
      <c r="Q3" s="454" t="s">
        <v>453</v>
      </c>
    </row>
    <row r="4" ht="15.6" customHeight="1" spans="1:17">
      <c r="A4" s="435" t="str">
        <f>填表信息!A5&amp;填表信息!B5</f>
        <v>产权持有人：北京巴布科克·威尔科克斯有限公司</v>
      </c>
      <c r="B4" s="435"/>
      <c r="C4" s="435"/>
      <c r="D4" s="435"/>
      <c r="Q4" s="455" t="s">
        <v>286</v>
      </c>
    </row>
    <row r="5" s="433" customFormat="1" ht="15.6" customHeight="1" spans="1:17">
      <c r="A5" s="437" t="s">
        <v>287</v>
      </c>
      <c r="B5" s="437" t="s">
        <v>454</v>
      </c>
      <c r="C5" s="437" t="s">
        <v>434</v>
      </c>
      <c r="D5" s="437" t="s">
        <v>435</v>
      </c>
      <c r="E5" s="437" t="s">
        <v>436</v>
      </c>
      <c r="F5" s="437" t="s">
        <v>437</v>
      </c>
      <c r="G5" s="459" t="s">
        <v>438</v>
      </c>
      <c r="H5" s="438"/>
      <c r="I5" s="438"/>
      <c r="J5" s="438"/>
      <c r="K5" s="438"/>
      <c r="L5" s="438"/>
      <c r="M5" s="111" t="s">
        <v>356</v>
      </c>
      <c r="N5" s="437" t="s">
        <v>289</v>
      </c>
      <c r="O5" s="437" t="s">
        <v>251</v>
      </c>
      <c r="P5" s="437" t="s">
        <v>290</v>
      </c>
      <c r="Q5" s="437" t="s">
        <v>365</v>
      </c>
    </row>
    <row r="6" ht="15.6" customHeight="1" spans="1:17">
      <c r="A6" s="439"/>
      <c r="B6" s="439"/>
      <c r="C6" s="439"/>
      <c r="D6" s="439"/>
      <c r="E6" s="439"/>
      <c r="F6" s="439"/>
      <c r="G6" s="96" t="s">
        <v>441</v>
      </c>
      <c r="H6" s="96" t="s">
        <v>442</v>
      </c>
      <c r="I6" s="96" t="s">
        <v>443</v>
      </c>
      <c r="J6" s="96" t="s">
        <v>444</v>
      </c>
      <c r="K6" s="96" t="s">
        <v>445</v>
      </c>
      <c r="L6" s="447" t="s">
        <v>446</v>
      </c>
      <c r="M6" s="453"/>
      <c r="N6" s="439"/>
      <c r="O6" s="439"/>
      <c r="P6" s="439"/>
      <c r="Q6" s="439"/>
    </row>
    <row r="7" ht="15.6" customHeight="1" spans="1:17">
      <c r="A7" s="96"/>
      <c r="B7" s="101"/>
      <c r="C7" s="96"/>
      <c r="D7" s="96"/>
      <c r="E7" s="440"/>
      <c r="F7" s="96"/>
      <c r="G7" s="460"/>
      <c r="H7" s="82"/>
      <c r="I7" s="82"/>
      <c r="J7" s="82"/>
      <c r="K7" s="82"/>
      <c r="L7" s="82"/>
      <c r="M7" s="428">
        <f>SUM(G7:L7)</f>
        <v>0</v>
      </c>
      <c r="N7" s="428"/>
      <c r="O7" s="428"/>
      <c r="P7" s="428"/>
      <c r="Q7" s="82"/>
    </row>
    <row r="8" ht="15.6" customHeight="1" spans="1:17">
      <c r="A8" s="96"/>
      <c r="B8" s="101"/>
      <c r="C8" s="96"/>
      <c r="D8" s="96"/>
      <c r="E8" s="440"/>
      <c r="F8" s="96"/>
      <c r="G8" s="460"/>
      <c r="H8" s="82"/>
      <c r="I8" s="82"/>
      <c r="J8" s="82"/>
      <c r="K8" s="82"/>
      <c r="L8" s="82"/>
      <c r="M8" s="428">
        <f t="shared" ref="M8:M14" si="0">SUM(G8:L8)</f>
        <v>0</v>
      </c>
      <c r="N8" s="428"/>
      <c r="O8" s="428"/>
      <c r="P8" s="428"/>
      <c r="Q8" s="82"/>
    </row>
    <row r="9" ht="15.6" customHeight="1" spans="1:17">
      <c r="A9" s="96"/>
      <c r="B9" s="101"/>
      <c r="C9" s="129"/>
      <c r="D9" s="96"/>
      <c r="E9" s="440"/>
      <c r="F9" s="82"/>
      <c r="G9" s="460"/>
      <c r="H9" s="82"/>
      <c r="I9" s="82"/>
      <c r="J9" s="82"/>
      <c r="K9" s="82"/>
      <c r="L9" s="82"/>
      <c r="M9" s="428">
        <f t="shared" si="0"/>
        <v>0</v>
      </c>
      <c r="N9" s="428"/>
      <c r="O9" s="428"/>
      <c r="P9" s="428"/>
      <c r="Q9" s="82"/>
    </row>
    <row r="10" ht="15.6" customHeight="1" spans="1:17">
      <c r="A10" s="96"/>
      <c r="B10" s="101"/>
      <c r="C10" s="129"/>
      <c r="D10" s="96"/>
      <c r="E10" s="440"/>
      <c r="F10" s="82"/>
      <c r="G10" s="460"/>
      <c r="H10" s="82"/>
      <c r="I10" s="82"/>
      <c r="J10" s="82"/>
      <c r="K10" s="82"/>
      <c r="L10" s="82"/>
      <c r="M10" s="428">
        <f t="shared" si="0"/>
        <v>0</v>
      </c>
      <c r="N10" s="428"/>
      <c r="O10" s="428"/>
      <c r="P10" s="428"/>
      <c r="Q10" s="82"/>
    </row>
    <row r="11" ht="15.6" customHeight="1" spans="1:17">
      <c r="A11" s="96"/>
      <c r="B11" s="101"/>
      <c r="C11" s="129"/>
      <c r="D11" s="96"/>
      <c r="E11" s="440"/>
      <c r="F11" s="82"/>
      <c r="G11" s="460"/>
      <c r="H11" s="82"/>
      <c r="I11" s="82"/>
      <c r="J11" s="82"/>
      <c r="K11" s="82"/>
      <c r="L11" s="82"/>
      <c r="M11" s="428">
        <f t="shared" si="0"/>
        <v>0</v>
      </c>
      <c r="N11" s="428"/>
      <c r="O11" s="428"/>
      <c r="P11" s="428"/>
      <c r="Q11" s="82"/>
    </row>
    <row r="12" ht="15.6" customHeight="1" spans="1:17">
      <c r="A12" s="96"/>
      <c r="B12" s="101"/>
      <c r="C12" s="129"/>
      <c r="D12" s="96"/>
      <c r="E12" s="440"/>
      <c r="F12" s="82"/>
      <c r="G12" s="460"/>
      <c r="H12" s="82"/>
      <c r="I12" s="82"/>
      <c r="J12" s="82"/>
      <c r="K12" s="82"/>
      <c r="L12" s="82"/>
      <c r="M12" s="428">
        <f t="shared" si="0"/>
        <v>0</v>
      </c>
      <c r="N12" s="428"/>
      <c r="O12" s="428"/>
      <c r="P12" s="428"/>
      <c r="Q12" s="82"/>
    </row>
    <row r="13" ht="15.6" customHeight="1" spans="1:17">
      <c r="A13" s="96"/>
      <c r="B13" s="101"/>
      <c r="C13" s="129"/>
      <c r="D13" s="96"/>
      <c r="E13" s="440"/>
      <c r="F13" s="82"/>
      <c r="G13" s="460"/>
      <c r="H13" s="82"/>
      <c r="I13" s="82"/>
      <c r="J13" s="82"/>
      <c r="K13" s="82"/>
      <c r="L13" s="82"/>
      <c r="M13" s="428">
        <f t="shared" si="0"/>
        <v>0</v>
      </c>
      <c r="N13" s="428"/>
      <c r="O13" s="428"/>
      <c r="P13" s="428"/>
      <c r="Q13" s="82"/>
    </row>
    <row r="14" ht="15.6" customHeight="1" spans="1:17">
      <c r="A14" s="96"/>
      <c r="B14" s="101"/>
      <c r="C14" s="129"/>
      <c r="D14" s="96"/>
      <c r="E14" s="440"/>
      <c r="F14" s="82"/>
      <c r="G14" s="460"/>
      <c r="H14" s="82"/>
      <c r="I14" s="82"/>
      <c r="J14" s="82"/>
      <c r="K14" s="82"/>
      <c r="L14" s="82"/>
      <c r="M14" s="428">
        <f t="shared" si="0"/>
        <v>0</v>
      </c>
      <c r="N14" s="428"/>
      <c r="O14" s="428"/>
      <c r="P14" s="428"/>
      <c r="Q14" s="82"/>
    </row>
    <row r="15" ht="15.6" customHeight="1" spans="1:17">
      <c r="A15" s="96"/>
      <c r="B15" s="101"/>
      <c r="C15" s="129"/>
      <c r="D15" s="96"/>
      <c r="E15" s="440"/>
      <c r="F15" s="82"/>
      <c r="G15" s="460"/>
      <c r="H15" s="82"/>
      <c r="I15" s="82"/>
      <c r="J15" s="82"/>
      <c r="K15" s="82"/>
      <c r="L15" s="82"/>
      <c r="M15" s="428">
        <f t="shared" ref="M15:M28" si="1">SUM(G15:L15)</f>
        <v>0</v>
      </c>
      <c r="N15" s="428"/>
      <c r="O15" s="428"/>
      <c r="P15" s="428"/>
      <c r="Q15" s="82"/>
    </row>
    <row r="16" ht="15.6" customHeight="1" spans="1:17">
      <c r="A16" s="96"/>
      <c r="B16" s="101"/>
      <c r="C16" s="129"/>
      <c r="D16" s="96"/>
      <c r="E16" s="440"/>
      <c r="F16" s="82"/>
      <c r="G16" s="460"/>
      <c r="H16" s="82"/>
      <c r="I16" s="82"/>
      <c r="J16" s="82"/>
      <c r="K16" s="82"/>
      <c r="L16" s="82"/>
      <c r="M16" s="428">
        <f t="shared" si="1"/>
        <v>0</v>
      </c>
      <c r="N16" s="428"/>
      <c r="O16" s="428"/>
      <c r="P16" s="428"/>
      <c r="Q16" s="82"/>
    </row>
    <row r="17" ht="15.6" customHeight="1" spans="1:17">
      <c r="A17" s="96"/>
      <c r="B17" s="101"/>
      <c r="C17" s="129"/>
      <c r="D17" s="96"/>
      <c r="E17" s="440"/>
      <c r="F17" s="82"/>
      <c r="G17" s="460"/>
      <c r="H17" s="82"/>
      <c r="I17" s="82"/>
      <c r="J17" s="82"/>
      <c r="K17" s="82"/>
      <c r="L17" s="82"/>
      <c r="M17" s="428">
        <f t="shared" si="1"/>
        <v>0</v>
      </c>
      <c r="N17" s="428"/>
      <c r="O17" s="428"/>
      <c r="P17" s="428"/>
      <c r="Q17" s="82"/>
    </row>
    <row r="18" ht="15.6" customHeight="1" spans="1:17">
      <c r="A18" s="96"/>
      <c r="B18" s="101"/>
      <c r="C18" s="129"/>
      <c r="D18" s="96"/>
      <c r="E18" s="440"/>
      <c r="F18" s="82"/>
      <c r="G18" s="460"/>
      <c r="H18" s="82"/>
      <c r="I18" s="82"/>
      <c r="J18" s="82"/>
      <c r="K18" s="82"/>
      <c r="L18" s="82"/>
      <c r="M18" s="428">
        <f t="shared" si="1"/>
        <v>0</v>
      </c>
      <c r="N18" s="428"/>
      <c r="O18" s="428"/>
      <c r="P18" s="428"/>
      <c r="Q18" s="82"/>
    </row>
    <row r="19" ht="15.6" customHeight="1" spans="1:17">
      <c r="A19" s="96"/>
      <c r="B19" s="101"/>
      <c r="C19" s="129"/>
      <c r="D19" s="96"/>
      <c r="E19" s="440"/>
      <c r="F19" s="82"/>
      <c r="G19" s="460"/>
      <c r="H19" s="82"/>
      <c r="I19" s="82"/>
      <c r="J19" s="82"/>
      <c r="K19" s="82"/>
      <c r="L19" s="82"/>
      <c r="M19" s="428">
        <f t="shared" si="1"/>
        <v>0</v>
      </c>
      <c r="N19" s="428"/>
      <c r="O19" s="428"/>
      <c r="P19" s="428"/>
      <c r="Q19" s="82"/>
    </row>
    <row r="20" ht="15.6" customHeight="1" spans="1:17">
      <c r="A20" s="96"/>
      <c r="B20" s="101"/>
      <c r="C20" s="129"/>
      <c r="D20" s="96"/>
      <c r="E20" s="440"/>
      <c r="F20" s="82"/>
      <c r="G20" s="460"/>
      <c r="H20" s="82"/>
      <c r="I20" s="82"/>
      <c r="J20" s="82"/>
      <c r="K20" s="82"/>
      <c r="L20" s="82"/>
      <c r="M20" s="428">
        <f t="shared" si="1"/>
        <v>0</v>
      </c>
      <c r="N20" s="428"/>
      <c r="O20" s="428"/>
      <c r="P20" s="428"/>
      <c r="Q20" s="82"/>
    </row>
    <row r="21" ht="15.6" customHeight="1" spans="1:17">
      <c r="A21" s="96"/>
      <c r="B21" s="101"/>
      <c r="C21" s="129"/>
      <c r="D21" s="96"/>
      <c r="E21" s="440"/>
      <c r="F21" s="82"/>
      <c r="G21" s="460"/>
      <c r="H21" s="82"/>
      <c r="I21" s="82"/>
      <c r="J21" s="82"/>
      <c r="K21" s="82"/>
      <c r="L21" s="82"/>
      <c r="M21" s="428">
        <f t="shared" si="1"/>
        <v>0</v>
      </c>
      <c r="N21" s="428"/>
      <c r="O21" s="428"/>
      <c r="P21" s="428"/>
      <c r="Q21" s="82"/>
    </row>
    <row r="22" ht="15.6" customHeight="1" spans="1:17">
      <c r="A22" s="96"/>
      <c r="B22" s="101"/>
      <c r="C22" s="129"/>
      <c r="D22" s="96"/>
      <c r="E22" s="440"/>
      <c r="F22" s="82"/>
      <c r="G22" s="460"/>
      <c r="H22" s="82"/>
      <c r="I22" s="82"/>
      <c r="J22" s="82"/>
      <c r="K22" s="82"/>
      <c r="L22" s="82"/>
      <c r="M22" s="428">
        <f t="shared" si="1"/>
        <v>0</v>
      </c>
      <c r="N22" s="428"/>
      <c r="O22" s="428"/>
      <c r="P22" s="428"/>
      <c r="Q22" s="82"/>
    </row>
    <row r="23" ht="15.6" customHeight="1" spans="1:17">
      <c r="A23" s="96"/>
      <c r="B23" s="101"/>
      <c r="C23" s="129"/>
      <c r="D23" s="96"/>
      <c r="E23" s="440"/>
      <c r="F23" s="82"/>
      <c r="G23" s="460"/>
      <c r="H23" s="82"/>
      <c r="I23" s="82"/>
      <c r="J23" s="82"/>
      <c r="K23" s="82"/>
      <c r="L23" s="82"/>
      <c r="M23" s="428">
        <f t="shared" si="1"/>
        <v>0</v>
      </c>
      <c r="N23" s="428"/>
      <c r="O23" s="428"/>
      <c r="P23" s="428"/>
      <c r="Q23" s="82"/>
    </row>
    <row r="24" ht="15.6" customHeight="1" spans="1:17">
      <c r="A24" s="96"/>
      <c r="B24" s="101"/>
      <c r="C24" s="129"/>
      <c r="D24" s="96"/>
      <c r="E24" s="440"/>
      <c r="F24" s="82"/>
      <c r="G24" s="460"/>
      <c r="H24" s="82"/>
      <c r="I24" s="82"/>
      <c r="J24" s="82"/>
      <c r="K24" s="82"/>
      <c r="L24" s="82"/>
      <c r="M24" s="428">
        <f t="shared" si="1"/>
        <v>0</v>
      </c>
      <c r="N24" s="428"/>
      <c r="O24" s="428"/>
      <c r="P24" s="428"/>
      <c r="Q24" s="82"/>
    </row>
    <row r="25" ht="15.6" customHeight="1" spans="1:17">
      <c r="A25" s="96"/>
      <c r="B25" s="101"/>
      <c r="C25" s="129"/>
      <c r="D25" s="96"/>
      <c r="E25" s="440"/>
      <c r="F25" s="82"/>
      <c r="G25" s="460"/>
      <c r="H25" s="82"/>
      <c r="I25" s="82"/>
      <c r="J25" s="82"/>
      <c r="K25" s="82"/>
      <c r="L25" s="82"/>
      <c r="M25" s="428">
        <f t="shared" si="1"/>
        <v>0</v>
      </c>
      <c r="N25" s="428"/>
      <c r="O25" s="428"/>
      <c r="P25" s="428"/>
      <c r="Q25" s="82"/>
    </row>
    <row r="26" ht="15.6" customHeight="1" spans="1:17">
      <c r="A26" s="96"/>
      <c r="B26" s="101"/>
      <c r="C26" s="129"/>
      <c r="D26" s="96"/>
      <c r="E26" s="440"/>
      <c r="F26" s="82"/>
      <c r="G26" s="460"/>
      <c r="H26" s="82"/>
      <c r="I26" s="82"/>
      <c r="J26" s="82"/>
      <c r="K26" s="82"/>
      <c r="L26" s="82"/>
      <c r="M26" s="428">
        <f t="shared" si="1"/>
        <v>0</v>
      </c>
      <c r="N26" s="428"/>
      <c r="O26" s="428"/>
      <c r="P26" s="428"/>
      <c r="Q26" s="82"/>
    </row>
    <row r="27" ht="15.6" customHeight="1" spans="1:17">
      <c r="A27" s="96"/>
      <c r="B27" s="101"/>
      <c r="C27" s="129"/>
      <c r="D27" s="96"/>
      <c r="E27" s="440"/>
      <c r="F27" s="82"/>
      <c r="G27" s="460"/>
      <c r="H27" s="82"/>
      <c r="I27" s="82"/>
      <c r="J27" s="82"/>
      <c r="K27" s="82"/>
      <c r="L27" s="82"/>
      <c r="M27" s="428">
        <f t="shared" si="1"/>
        <v>0</v>
      </c>
      <c r="N27" s="428"/>
      <c r="O27" s="428"/>
      <c r="P27" s="428"/>
      <c r="Q27" s="82"/>
    </row>
    <row r="28" ht="15.6" customHeight="1" spans="1:17">
      <c r="A28" s="96"/>
      <c r="B28" s="101"/>
      <c r="C28" s="129"/>
      <c r="D28" s="96"/>
      <c r="E28" s="440"/>
      <c r="F28" s="82"/>
      <c r="G28" s="82"/>
      <c r="H28" s="82"/>
      <c r="I28" s="82"/>
      <c r="J28" s="82"/>
      <c r="K28" s="82"/>
      <c r="L28" s="82"/>
      <c r="M28" s="428">
        <f t="shared" si="1"/>
        <v>0</v>
      </c>
      <c r="N28" s="428"/>
      <c r="O28" s="428">
        <f>N28-M28</f>
        <v>0</v>
      </c>
      <c r="P28" s="428" t="str">
        <f>IF(M28=0,"",O28/M28*100)</f>
        <v/>
      </c>
      <c r="Q28" s="82"/>
    </row>
    <row r="29" ht="15.6" customHeight="1" spans="1:17">
      <c r="A29" s="447" t="s">
        <v>429</v>
      </c>
      <c r="B29" s="448"/>
      <c r="C29" s="448"/>
      <c r="D29" s="96"/>
      <c r="E29" s="440"/>
      <c r="F29" s="96"/>
      <c r="G29" s="428">
        <f>SUM(G7:G28)</f>
        <v>0</v>
      </c>
      <c r="H29" s="428">
        <f t="shared" ref="H29:N29" si="2">SUM(H7:H28)</f>
        <v>0</v>
      </c>
      <c r="I29" s="428">
        <f t="shared" si="2"/>
        <v>0</v>
      </c>
      <c r="J29" s="428">
        <f t="shared" si="2"/>
        <v>0</v>
      </c>
      <c r="K29" s="428">
        <f t="shared" si="2"/>
        <v>0</v>
      </c>
      <c r="L29" s="428">
        <f t="shared" si="2"/>
        <v>0</v>
      </c>
      <c r="M29" s="428">
        <f t="shared" si="2"/>
        <v>0</v>
      </c>
      <c r="N29" s="428">
        <f t="shared" si="2"/>
        <v>0</v>
      </c>
      <c r="O29" s="428">
        <f>N29-M29</f>
        <v>0</v>
      </c>
      <c r="P29" s="428" t="str">
        <f>IF(M29=0,"",O29/M29*100)</f>
        <v/>
      </c>
      <c r="Q29" s="82"/>
    </row>
    <row r="30" ht="15.6" customHeight="1" spans="1:17">
      <c r="A30" s="447" t="s">
        <v>455</v>
      </c>
      <c r="B30" s="448"/>
      <c r="C30" s="448"/>
      <c r="D30" s="96"/>
      <c r="E30" s="440"/>
      <c r="F30" s="96"/>
      <c r="G30" s="96"/>
      <c r="H30" s="96"/>
      <c r="I30" s="96"/>
      <c r="J30" s="96"/>
      <c r="K30" s="96"/>
      <c r="L30" s="96"/>
      <c r="M30" s="428">
        <f>SUM(G30:L30)</f>
        <v>0</v>
      </c>
      <c r="N30" s="428"/>
      <c r="O30" s="428">
        <f>N30-M30</f>
        <v>0</v>
      </c>
      <c r="P30" s="428" t="str">
        <f>IF(M30=0,"",O30/M30*100)</f>
        <v/>
      </c>
      <c r="Q30" s="82"/>
    </row>
    <row r="31" ht="15.6" customHeight="1" spans="1:17">
      <c r="A31" s="447" t="s">
        <v>448</v>
      </c>
      <c r="B31" s="448"/>
      <c r="C31" s="448"/>
      <c r="D31" s="96"/>
      <c r="E31" s="440"/>
      <c r="F31" s="96"/>
      <c r="G31" s="96"/>
      <c r="H31" s="96"/>
      <c r="I31" s="96"/>
      <c r="J31" s="96"/>
      <c r="K31" s="96"/>
      <c r="L31" s="96"/>
      <c r="M31" s="428"/>
      <c r="N31" s="428"/>
      <c r="O31" s="428">
        <f>N31-M31</f>
        <v>0</v>
      </c>
      <c r="P31" s="428"/>
      <c r="Q31" s="82"/>
    </row>
    <row r="32" ht="15.6" customHeight="1" spans="1:17">
      <c r="A32" s="96" t="s">
        <v>397</v>
      </c>
      <c r="B32" s="96"/>
      <c r="C32" s="96"/>
      <c r="D32" s="82"/>
      <c r="E32" s="440"/>
      <c r="F32" s="82"/>
      <c r="G32" s="428">
        <f>G29-G30</f>
        <v>0</v>
      </c>
      <c r="H32" s="428">
        <f t="shared" ref="H32:M32" si="3">H29-H30</f>
        <v>0</v>
      </c>
      <c r="I32" s="428">
        <f t="shared" si="3"/>
        <v>0</v>
      </c>
      <c r="J32" s="428">
        <f t="shared" si="3"/>
        <v>0</v>
      </c>
      <c r="K32" s="428">
        <f t="shared" si="3"/>
        <v>0</v>
      </c>
      <c r="L32" s="428">
        <f t="shared" si="3"/>
        <v>0</v>
      </c>
      <c r="M32" s="428">
        <f t="shared" si="3"/>
        <v>0</v>
      </c>
      <c r="N32" s="428">
        <f>N29-N31</f>
        <v>0</v>
      </c>
      <c r="O32" s="428">
        <f>N32-M32</f>
        <v>0</v>
      </c>
      <c r="P32" s="428" t="str">
        <f>IF(M32=0,"",O32/M32*100)</f>
        <v/>
      </c>
      <c r="Q32" s="82"/>
    </row>
    <row r="33" ht="15.6" customHeight="1" spans="1:17">
      <c r="A33" s="461" t="str">
        <f>填表信息!A6&amp;填表信息!B6</f>
        <v>产权持有人填表人：罗钰</v>
      </c>
      <c r="B33" s="461"/>
      <c r="C33" s="461"/>
      <c r="D33" s="461"/>
      <c r="E33" s="461"/>
      <c r="F33" s="462"/>
      <c r="G33" s="462"/>
      <c r="H33" s="462"/>
      <c r="I33" s="462"/>
      <c r="J33" s="462"/>
      <c r="K33" s="462"/>
      <c r="L33" s="462"/>
      <c r="M33" s="462"/>
      <c r="N33" s="416" t="str">
        <f>填表信息!A25&amp;填表信息!B25</f>
        <v>评估人员：XXX</v>
      </c>
      <c r="O33" s="416"/>
      <c r="P33" s="416"/>
      <c r="Q33" s="416"/>
    </row>
    <row r="34" ht="15.6" customHeight="1" spans="1:17">
      <c r="A34" s="463" t="str">
        <f>填表信息!A7&amp;" "&amp;TEXT(填表信息!B7,"yyyy年mm月dd日")</f>
        <v>填表日期： 2023年11月06日</v>
      </c>
      <c r="B34" s="464"/>
      <c r="C34" s="464"/>
      <c r="D34" s="464"/>
      <c r="E34" s="464"/>
      <c r="F34" s="462"/>
      <c r="G34" s="462"/>
      <c r="H34" s="462"/>
      <c r="I34" s="462"/>
      <c r="J34" s="462"/>
      <c r="K34" s="462"/>
      <c r="L34" s="462"/>
      <c r="M34" s="465"/>
      <c r="N34" s="462"/>
      <c r="O34" s="462"/>
      <c r="P34" s="462"/>
      <c r="Q34" s="462"/>
    </row>
  </sheetData>
  <mergeCells count="19">
    <mergeCell ref="A1:Q1"/>
    <mergeCell ref="A2:Q2"/>
    <mergeCell ref="A4:D4"/>
    <mergeCell ref="G5:L5"/>
    <mergeCell ref="A29:B29"/>
    <mergeCell ref="A30:B30"/>
    <mergeCell ref="A31:B31"/>
    <mergeCell ref="A32:B32"/>
    <mergeCell ref="A5:A6"/>
    <mergeCell ref="B5:B6"/>
    <mergeCell ref="C5:C6"/>
    <mergeCell ref="D5:D6"/>
    <mergeCell ref="E5:E6"/>
    <mergeCell ref="F5:F6"/>
    <mergeCell ref="M5:M6"/>
    <mergeCell ref="N5:N6"/>
    <mergeCell ref="O5:O6"/>
    <mergeCell ref="P5:P6"/>
    <mergeCell ref="Q5:Q6"/>
  </mergeCells>
  <printOptions horizontalCentered="1"/>
  <pageMargins left="0.98" right="0.98" top="0.87" bottom="0.87" header="1.06" footer="0.51"/>
  <pageSetup paperSize="9" scale="88" fitToHeight="0" orientation="landscape"/>
  <headerFooter alignWithMargins="0"/>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92D050"/>
  </sheetPr>
  <dimension ref="A1:F26"/>
  <sheetViews>
    <sheetView view="pageBreakPreview" zoomScaleNormal="100" workbookViewId="0">
      <selection activeCell="E10" sqref="E10"/>
    </sheetView>
  </sheetViews>
  <sheetFormatPr defaultColWidth="9" defaultRowHeight="13" outlineLevelCol="5"/>
  <cols>
    <col min="1" max="1" width="7.5" style="392" customWidth="1"/>
    <col min="2" max="2" width="28" style="392" customWidth="1"/>
    <col min="3" max="3" width="20.1" style="392" customWidth="1"/>
    <col min="4" max="5" width="19.1" style="392" customWidth="1"/>
    <col min="6" max="6" width="14.4" style="392" customWidth="1"/>
    <col min="7" max="16384" width="9" style="392"/>
  </cols>
  <sheetData>
    <row r="1" s="417" customFormat="1" ht="30" customHeight="1" spans="1:6">
      <c r="A1" s="419" t="s">
        <v>456</v>
      </c>
      <c r="B1" s="419"/>
      <c r="C1" s="419"/>
      <c r="D1" s="419"/>
      <c r="E1" s="419"/>
      <c r="F1" s="419"/>
    </row>
    <row r="2" ht="15.6" customHeight="1" spans="1:6">
      <c r="A2" s="394" t="str">
        <f>填表信息!A17&amp;" "&amp;TEXT(填表信息!B17,"yyyy年mm月dd日")</f>
        <v>评估基准日： 2023年07月31日</v>
      </c>
      <c r="B2" s="394"/>
      <c r="C2" s="394"/>
      <c r="D2" s="394"/>
      <c r="E2" s="394"/>
      <c r="F2" s="394"/>
    </row>
    <row r="3" ht="15.6" customHeight="1" spans="1:6">
      <c r="A3" s="394"/>
      <c r="B3" s="394"/>
      <c r="C3" s="394"/>
      <c r="D3" s="394"/>
      <c r="E3" s="394"/>
      <c r="F3" s="420" t="s">
        <v>457</v>
      </c>
    </row>
    <row r="4" ht="15.6" customHeight="1" spans="1:6">
      <c r="A4" s="396" t="str">
        <f>填表信息!A5&amp;填表信息!B5</f>
        <v>产权持有人：北京巴布科克·威尔科克斯有限公司</v>
      </c>
      <c r="B4" s="396"/>
      <c r="C4" s="396"/>
      <c r="F4" s="421" t="s">
        <v>286</v>
      </c>
    </row>
    <row r="5" s="393" customFormat="1" ht="15.6" customHeight="1" spans="1:6">
      <c r="A5" s="399" t="s">
        <v>363</v>
      </c>
      <c r="B5" s="399" t="s">
        <v>364</v>
      </c>
      <c r="C5" s="399" t="s">
        <v>247</v>
      </c>
      <c r="D5" s="399" t="s">
        <v>289</v>
      </c>
      <c r="E5" s="422" t="s">
        <v>251</v>
      </c>
      <c r="F5" s="399" t="s">
        <v>290</v>
      </c>
    </row>
    <row r="6" ht="15.6" customHeight="1" spans="1:6">
      <c r="A6" s="399" t="s">
        <v>458</v>
      </c>
      <c r="B6" s="400" t="s">
        <v>459</v>
      </c>
      <c r="C6" s="424">
        <f>'3-8-1应收利息'!G27</f>
        <v>0</v>
      </c>
      <c r="D6" s="424">
        <f>'3-8-1应收利息'!H27</f>
        <v>0</v>
      </c>
      <c r="E6" s="403">
        <f>D6-C6</f>
        <v>0</v>
      </c>
      <c r="F6" s="403" t="str">
        <f>IF(C6=0,"",E6/C6*100)</f>
        <v/>
      </c>
    </row>
    <row r="7" ht="15.6" customHeight="1" spans="1:6">
      <c r="A7" s="399" t="s">
        <v>460</v>
      </c>
      <c r="B7" s="400" t="s">
        <v>461</v>
      </c>
      <c r="C7" s="424">
        <f>'3-8-2应收股利'!E28</f>
        <v>0</v>
      </c>
      <c r="D7" s="424">
        <f>'3-8-2应收股利'!F28</f>
        <v>0</v>
      </c>
      <c r="E7" s="403">
        <f>D7-C7</f>
        <v>0</v>
      </c>
      <c r="F7" s="403" t="str">
        <f>IF(C7=0,"",E7/C7*100)</f>
        <v/>
      </c>
    </row>
    <row r="8" ht="15.6" customHeight="1" spans="1:6">
      <c r="A8" s="399" t="s">
        <v>462</v>
      </c>
      <c r="B8" s="400" t="s">
        <v>463</v>
      </c>
      <c r="C8" s="424">
        <f>'3-8-3其他应收款'!M34</f>
        <v>0</v>
      </c>
      <c r="D8" s="424">
        <f>'3-8-3其他应收款'!N34</f>
        <v>0</v>
      </c>
      <c r="E8" s="403">
        <f>D8-C8</f>
        <v>0</v>
      </c>
      <c r="F8" s="403" t="str">
        <f>IF(C8=0,"",E8/C8*100)</f>
        <v/>
      </c>
    </row>
    <row r="9" ht="15.6" customHeight="1" spans="1:6">
      <c r="A9" s="399"/>
      <c r="B9" s="399"/>
      <c r="C9" s="424"/>
      <c r="D9" s="403"/>
      <c r="E9" s="403"/>
      <c r="F9" s="403"/>
    </row>
    <row r="10" ht="15.6" customHeight="1" spans="1:6">
      <c r="A10" s="43"/>
      <c r="B10" s="59"/>
      <c r="C10" s="424"/>
      <c r="D10" s="403"/>
      <c r="E10" s="403"/>
      <c r="F10" s="403"/>
    </row>
    <row r="11" ht="15.6" customHeight="1" spans="1:6">
      <c r="A11" s="43"/>
      <c r="B11" s="59"/>
      <c r="C11" s="424"/>
      <c r="D11" s="403"/>
      <c r="E11" s="403"/>
      <c r="F11" s="403"/>
    </row>
    <row r="12" ht="15.6" customHeight="1" spans="1:6">
      <c r="A12" s="43"/>
      <c r="B12" s="59"/>
      <c r="C12" s="424"/>
      <c r="D12" s="403"/>
      <c r="E12" s="403"/>
      <c r="F12" s="403"/>
    </row>
    <row r="13" ht="15.6" customHeight="1" spans="1:6">
      <c r="A13" s="43"/>
      <c r="B13" s="59"/>
      <c r="C13" s="424"/>
      <c r="D13" s="403"/>
      <c r="E13" s="403"/>
      <c r="F13" s="403"/>
    </row>
    <row r="14" ht="15.6" customHeight="1" spans="1:6">
      <c r="A14" s="43"/>
      <c r="B14" s="59"/>
      <c r="C14" s="424"/>
      <c r="D14" s="403"/>
      <c r="E14" s="403"/>
      <c r="F14" s="403"/>
    </row>
    <row r="15" ht="15.6" customHeight="1" spans="1:6">
      <c r="A15" s="43"/>
      <c r="B15" s="59"/>
      <c r="C15" s="424"/>
      <c r="D15" s="403"/>
      <c r="E15" s="403"/>
      <c r="F15" s="403"/>
    </row>
    <row r="16" ht="15.6" customHeight="1" spans="1:6">
      <c r="A16" s="43"/>
      <c r="B16" s="59"/>
      <c r="C16" s="424"/>
      <c r="D16" s="403"/>
      <c r="E16" s="403"/>
      <c r="F16" s="403"/>
    </row>
    <row r="17" ht="15.6" customHeight="1" spans="1:6">
      <c r="A17" s="43"/>
      <c r="B17" s="59"/>
      <c r="C17" s="424"/>
      <c r="D17" s="403"/>
      <c r="E17" s="403"/>
      <c r="F17" s="403"/>
    </row>
    <row r="18" ht="15.6" customHeight="1" spans="1:6">
      <c r="A18" s="43"/>
      <c r="B18" s="59"/>
      <c r="C18" s="424"/>
      <c r="D18" s="403"/>
      <c r="E18" s="403"/>
      <c r="F18" s="403"/>
    </row>
    <row r="19" ht="15.6" customHeight="1" spans="1:6">
      <c r="A19" s="43"/>
      <c r="B19" s="59"/>
      <c r="C19" s="424"/>
      <c r="D19" s="403"/>
      <c r="E19" s="403"/>
      <c r="F19" s="403"/>
    </row>
    <row r="20" ht="15.6" customHeight="1" spans="1:6">
      <c r="A20" s="43"/>
      <c r="B20" s="59"/>
      <c r="C20" s="424"/>
      <c r="D20" s="403"/>
      <c r="E20" s="403"/>
      <c r="F20" s="403"/>
    </row>
    <row r="21" ht="15.6" customHeight="1" spans="1:6">
      <c r="A21" s="43"/>
      <c r="B21" s="59"/>
      <c r="C21" s="424"/>
      <c r="D21" s="403"/>
      <c r="E21" s="403"/>
      <c r="F21" s="403"/>
    </row>
    <row r="22" ht="15.6" customHeight="1" spans="1:6">
      <c r="A22" s="43"/>
      <c r="B22" s="59"/>
      <c r="C22" s="424"/>
      <c r="D22" s="403"/>
      <c r="E22" s="403"/>
      <c r="F22" s="403"/>
    </row>
    <row r="23" ht="15.6" customHeight="1" spans="1:6">
      <c r="A23" s="43"/>
      <c r="B23" s="59"/>
      <c r="C23" s="424"/>
      <c r="D23" s="403"/>
      <c r="E23" s="403"/>
      <c r="F23" s="403"/>
    </row>
    <row r="24" ht="15.6" customHeight="1" spans="1:6">
      <c r="A24" s="422" t="s">
        <v>397</v>
      </c>
      <c r="B24" s="456"/>
      <c r="C24" s="424">
        <f>SUM(C6:C23)</f>
        <v>0</v>
      </c>
      <c r="D24" s="424">
        <f>SUM(D6:D23)</f>
        <v>0</v>
      </c>
      <c r="E24" s="403">
        <f>D24-C24</f>
        <v>0</v>
      </c>
      <c r="F24" s="403" t="str">
        <f>IF(C24=0,"",E24/C24*100)</f>
        <v/>
      </c>
    </row>
    <row r="25" ht="15.6" customHeight="1" spans="1:6">
      <c r="A25" s="431"/>
      <c r="D25" s="416" t="str">
        <f>填表信息!A26&amp;填表信息!B26</f>
        <v>评估人员：XXX</v>
      </c>
      <c r="E25" s="409"/>
      <c r="F25" s="409"/>
    </row>
    <row r="26" ht="15.75" customHeight="1" spans="1:1">
      <c r="A26" s="431"/>
    </row>
  </sheetData>
  <mergeCells count="4">
    <mergeCell ref="A1:F1"/>
    <mergeCell ref="A2:F2"/>
    <mergeCell ref="A4:C4"/>
    <mergeCell ref="A24:B24"/>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47"/>
  <sheetViews>
    <sheetView view="pageBreakPreview" zoomScaleNormal="100" workbookViewId="0">
      <selection activeCell="J15" sqref="J15"/>
    </sheetView>
  </sheetViews>
  <sheetFormatPr defaultColWidth="8.6" defaultRowHeight="15.5" outlineLevelCol="5"/>
  <cols>
    <col min="1" max="1" width="25.4" style="575" customWidth="1"/>
    <col min="2" max="2" width="12.6" style="575" customWidth="1"/>
    <col min="3" max="3" width="14.6" style="575" customWidth="1"/>
    <col min="4" max="4" width="32.4" style="575" customWidth="1"/>
    <col min="5" max="5" width="14.4" style="575" customWidth="1"/>
    <col min="6" max="6" width="14.6" style="575" customWidth="1"/>
    <col min="7" max="16384" width="8.6" style="575"/>
  </cols>
  <sheetData>
    <row r="1" s="457" customFormat="1" ht="28.05" customHeight="1" spans="1:6">
      <c r="A1" s="576" t="s">
        <v>163</v>
      </c>
      <c r="B1" s="577"/>
      <c r="C1" s="577"/>
      <c r="D1" s="577"/>
      <c r="E1" s="577"/>
      <c r="F1" s="577"/>
    </row>
    <row r="2" s="418" customFormat="1" ht="13" spans="1:6">
      <c r="A2" s="434" t="str">
        <f>填表信息!A17&amp;" "&amp;TEXT(填表信息!B17,"yyyy年mm月dd日")</f>
        <v>评估基准日： 2023年07月31日</v>
      </c>
      <c r="B2" s="578"/>
      <c r="C2" s="578"/>
      <c r="D2" s="578"/>
      <c r="E2" s="578"/>
      <c r="F2" s="578"/>
    </row>
    <row r="3" s="418" customFormat="1" ht="13" spans="1:6">
      <c r="A3" s="434"/>
      <c r="B3" s="578"/>
      <c r="C3" s="578"/>
      <c r="D3" s="578"/>
      <c r="E3" s="578"/>
      <c r="F3" s="578"/>
    </row>
    <row r="4" s="418" customFormat="1" ht="13" spans="1:6">
      <c r="A4" s="540" t="str">
        <f>填表信息!A5&amp;填表信息!B5</f>
        <v>产权持有人：北京巴布科克·威尔科克斯有限公司</v>
      </c>
      <c r="B4" s="579"/>
      <c r="C4" s="579"/>
      <c r="D4" s="579"/>
      <c r="E4" s="579"/>
      <c r="F4" s="579"/>
    </row>
    <row r="5" s="418" customFormat="1" ht="13" spans="1:6">
      <c r="A5" s="580" t="s">
        <v>164</v>
      </c>
      <c r="B5" s="581" t="s">
        <v>165</v>
      </c>
      <c r="C5" s="581" t="s">
        <v>166</v>
      </c>
      <c r="D5" s="580" t="s">
        <v>167</v>
      </c>
      <c r="E5" s="581" t="s">
        <v>165</v>
      </c>
      <c r="F5" s="581" t="s">
        <v>166</v>
      </c>
    </row>
    <row r="6" s="418" customFormat="1" ht="13" spans="1:6">
      <c r="A6" s="580"/>
      <c r="B6" s="582"/>
      <c r="C6" s="582"/>
      <c r="D6" s="580"/>
      <c r="E6" s="582"/>
      <c r="F6" s="582"/>
    </row>
    <row r="7" s="418" customFormat="1" ht="15.6" customHeight="1" spans="1:6">
      <c r="A7" s="583" t="s">
        <v>168</v>
      </c>
      <c r="B7" s="584"/>
      <c r="C7" s="584"/>
      <c r="D7" s="583" t="s">
        <v>169</v>
      </c>
      <c r="E7" s="584"/>
      <c r="F7" s="584"/>
    </row>
    <row r="8" s="418" customFormat="1" ht="15.6" customHeight="1" spans="1:6">
      <c r="A8" s="583" t="s">
        <v>170</v>
      </c>
      <c r="B8" s="584"/>
      <c r="C8" s="584"/>
      <c r="D8" s="583" t="s">
        <v>171</v>
      </c>
      <c r="E8" s="584"/>
      <c r="F8" s="584"/>
    </row>
    <row r="9" s="418" customFormat="1" ht="15.6" customHeight="1" spans="1:6">
      <c r="A9" s="583" t="s">
        <v>172</v>
      </c>
      <c r="B9" s="584"/>
      <c r="C9" s="584"/>
      <c r="D9" s="583" t="s">
        <v>173</v>
      </c>
      <c r="E9" s="584"/>
      <c r="F9" s="584"/>
    </row>
    <row r="10" s="418" customFormat="1" ht="15.6" customHeight="1" spans="1:6">
      <c r="A10" s="583" t="s">
        <v>174</v>
      </c>
      <c r="B10" s="584"/>
      <c r="C10" s="584"/>
      <c r="D10" s="583" t="s">
        <v>175</v>
      </c>
      <c r="E10" s="584"/>
      <c r="F10" s="584"/>
    </row>
    <row r="11" s="418" customFormat="1" ht="15.6" customHeight="1" spans="1:6">
      <c r="A11" s="583" t="s">
        <v>176</v>
      </c>
      <c r="B11" s="584"/>
      <c r="C11" s="584"/>
      <c r="D11" s="583" t="s">
        <v>177</v>
      </c>
      <c r="E11" s="584"/>
      <c r="F11" s="584"/>
    </row>
    <row r="12" s="418" customFormat="1" ht="15.6" customHeight="1" spans="1:6">
      <c r="A12" s="583" t="s">
        <v>178</v>
      </c>
      <c r="B12" s="584"/>
      <c r="C12" s="584"/>
      <c r="D12" s="583" t="s">
        <v>179</v>
      </c>
      <c r="E12" s="584"/>
      <c r="F12" s="584"/>
    </row>
    <row r="13" s="418" customFormat="1" ht="15.6" customHeight="1" spans="1:6">
      <c r="A13" s="583" t="s">
        <v>180</v>
      </c>
      <c r="B13" s="584"/>
      <c r="C13" s="584"/>
      <c r="D13" s="583" t="s">
        <v>181</v>
      </c>
      <c r="E13" s="584"/>
      <c r="F13" s="584"/>
    </row>
    <row r="14" s="418" customFormat="1" ht="15.6" customHeight="1" spans="1:6">
      <c r="A14" s="583" t="s">
        <v>182</v>
      </c>
      <c r="B14" s="584"/>
      <c r="C14" s="584"/>
      <c r="D14" s="583" t="s">
        <v>183</v>
      </c>
      <c r="E14" s="584"/>
      <c r="F14" s="584"/>
    </row>
    <row r="15" s="418" customFormat="1" ht="15.6" customHeight="1" spans="1:6">
      <c r="A15" s="583" t="s">
        <v>184</v>
      </c>
      <c r="B15" s="584"/>
      <c r="C15" s="584"/>
      <c r="D15" s="583" t="s">
        <v>185</v>
      </c>
      <c r="E15" s="584"/>
      <c r="F15" s="584"/>
    </row>
    <row r="16" s="418" customFormat="1" ht="15.6" customHeight="1" spans="1:6">
      <c r="A16" s="583" t="s">
        <v>186</v>
      </c>
      <c r="B16" s="584"/>
      <c r="C16" s="584"/>
      <c r="D16" s="583" t="s">
        <v>187</v>
      </c>
      <c r="E16" s="584"/>
      <c r="F16" s="584"/>
    </row>
    <row r="17" s="418" customFormat="1" ht="15.6" customHeight="1" spans="1:6">
      <c r="A17" s="583" t="s">
        <v>188</v>
      </c>
      <c r="B17" s="584"/>
      <c r="C17" s="584"/>
      <c r="D17" s="583" t="s">
        <v>189</v>
      </c>
      <c r="E17" s="584"/>
      <c r="F17" s="584"/>
    </row>
    <row r="18" s="418" customFormat="1" ht="15.6" customHeight="1" spans="1:6">
      <c r="A18" s="583" t="s">
        <v>190</v>
      </c>
      <c r="B18" s="584"/>
      <c r="C18" s="584"/>
      <c r="D18" s="583" t="s">
        <v>191</v>
      </c>
      <c r="E18" s="584"/>
      <c r="F18" s="584"/>
    </row>
    <row r="19" s="418" customFormat="1" ht="15.6" customHeight="1" spans="1:6">
      <c r="A19" s="583" t="s">
        <v>192</v>
      </c>
      <c r="B19" s="584"/>
      <c r="C19" s="584"/>
      <c r="D19" s="583" t="s">
        <v>193</v>
      </c>
      <c r="E19" s="584"/>
      <c r="F19" s="584"/>
    </row>
    <row r="20" s="418" customFormat="1" ht="15.6" customHeight="1" spans="1:6">
      <c r="A20" s="583" t="s">
        <v>194</v>
      </c>
      <c r="B20" s="584"/>
      <c r="C20" s="584"/>
      <c r="D20" s="583" t="s">
        <v>195</v>
      </c>
      <c r="E20" s="584"/>
      <c r="F20" s="584"/>
    </row>
    <row r="21" s="418" customFormat="1" ht="15.6" customHeight="1" spans="1:6">
      <c r="A21" s="585" t="s">
        <v>196</v>
      </c>
      <c r="B21" s="586"/>
      <c r="C21" s="586"/>
      <c r="D21" s="585" t="s">
        <v>197</v>
      </c>
      <c r="E21" s="586"/>
      <c r="F21" s="586"/>
    </row>
    <row r="22" s="418" customFormat="1" ht="15.6" customHeight="1" spans="1:6">
      <c r="A22" s="583" t="s">
        <v>198</v>
      </c>
      <c r="B22" s="584"/>
      <c r="C22" s="584"/>
      <c r="D22" s="583" t="s">
        <v>199</v>
      </c>
      <c r="E22" s="584"/>
      <c r="F22" s="584"/>
    </row>
    <row r="23" s="418" customFormat="1" ht="15.6" customHeight="1" spans="1:6">
      <c r="A23" s="583" t="s">
        <v>200</v>
      </c>
      <c r="B23" s="584"/>
      <c r="C23" s="584"/>
      <c r="D23" s="583" t="s">
        <v>201</v>
      </c>
      <c r="E23" s="584"/>
      <c r="F23" s="584"/>
    </row>
    <row r="24" s="418" customFormat="1" ht="15.6" customHeight="1" spans="1:6">
      <c r="A24" s="583" t="s">
        <v>202</v>
      </c>
      <c r="B24" s="584"/>
      <c r="C24" s="584"/>
      <c r="D24" s="583" t="s">
        <v>203</v>
      </c>
      <c r="E24" s="584"/>
      <c r="F24" s="584"/>
    </row>
    <row r="25" s="418" customFormat="1" ht="15.6" customHeight="1" spans="1:6">
      <c r="A25" s="583" t="s">
        <v>204</v>
      </c>
      <c r="B25" s="584"/>
      <c r="C25" s="584"/>
      <c r="D25" s="587" t="s">
        <v>205</v>
      </c>
      <c r="E25" s="584"/>
      <c r="F25" s="584"/>
    </row>
    <row r="26" s="418" customFormat="1" ht="15.6" customHeight="1" spans="1:6">
      <c r="A26" s="583" t="s">
        <v>206</v>
      </c>
      <c r="B26" s="584"/>
      <c r="C26" s="584"/>
      <c r="D26" s="583" t="s">
        <v>207</v>
      </c>
      <c r="E26" s="584"/>
      <c r="F26" s="584"/>
    </row>
    <row r="27" s="418" customFormat="1" ht="15.6" customHeight="1" spans="1:6">
      <c r="A27" s="583" t="s">
        <v>208</v>
      </c>
      <c r="B27" s="584"/>
      <c r="C27" s="584"/>
      <c r="D27" s="583" t="s">
        <v>209</v>
      </c>
      <c r="E27" s="584"/>
      <c r="F27" s="584"/>
    </row>
    <row r="28" s="418" customFormat="1" ht="15.6" customHeight="1" spans="1:6">
      <c r="A28" s="583" t="s">
        <v>210</v>
      </c>
      <c r="B28" s="584"/>
      <c r="C28" s="584"/>
      <c r="D28" s="583" t="s">
        <v>211</v>
      </c>
      <c r="E28" s="584"/>
      <c r="F28" s="584"/>
    </row>
    <row r="29" s="418" customFormat="1" ht="15.6" customHeight="1" spans="1:6">
      <c r="A29" s="583" t="s">
        <v>212</v>
      </c>
      <c r="B29" s="584"/>
      <c r="C29" s="584"/>
      <c r="D29" s="583" t="s">
        <v>213</v>
      </c>
      <c r="E29" s="584"/>
      <c r="F29" s="584"/>
    </row>
    <row r="30" s="418" customFormat="1" ht="15.6" customHeight="1" spans="1:6">
      <c r="A30" s="583" t="s">
        <v>214</v>
      </c>
      <c r="B30" s="584"/>
      <c r="C30" s="584"/>
      <c r="D30" s="583" t="s">
        <v>215</v>
      </c>
      <c r="E30" s="584"/>
      <c r="F30" s="584"/>
    </row>
    <row r="31" s="418" customFormat="1" ht="15.6" customHeight="1" spans="1:6">
      <c r="A31" s="583" t="s">
        <v>216</v>
      </c>
      <c r="B31" s="584"/>
      <c r="C31" s="584"/>
      <c r="D31" s="583" t="s">
        <v>217</v>
      </c>
      <c r="E31" s="584"/>
      <c r="F31" s="584"/>
    </row>
    <row r="32" s="418" customFormat="1" ht="15.6" customHeight="1" spans="1:6">
      <c r="A32" s="583" t="s">
        <v>218</v>
      </c>
      <c r="B32" s="584"/>
      <c r="C32" s="584"/>
      <c r="D32" s="583" t="s">
        <v>219</v>
      </c>
      <c r="E32" s="584"/>
      <c r="F32" s="584"/>
    </row>
    <row r="33" s="418" customFormat="1" ht="15.6" customHeight="1" spans="1:6">
      <c r="A33" s="583" t="s">
        <v>220</v>
      </c>
      <c r="B33" s="584"/>
      <c r="C33" s="584"/>
      <c r="D33" s="585" t="s">
        <v>221</v>
      </c>
      <c r="E33" s="584"/>
      <c r="F33" s="584"/>
    </row>
    <row r="34" s="418" customFormat="1" ht="15.6" customHeight="1" spans="1:6">
      <c r="A34" s="583" t="s">
        <v>222</v>
      </c>
      <c r="B34" s="584"/>
      <c r="C34" s="584"/>
      <c r="D34" s="585" t="s">
        <v>223</v>
      </c>
      <c r="E34" s="584"/>
      <c r="F34" s="584"/>
    </row>
    <row r="35" s="418" customFormat="1" ht="15.6" customHeight="1" spans="1:6">
      <c r="A35" s="583" t="s">
        <v>224</v>
      </c>
      <c r="B35" s="584"/>
      <c r="C35" s="584"/>
      <c r="D35" s="583" t="s">
        <v>225</v>
      </c>
      <c r="E35" s="584"/>
      <c r="F35" s="584"/>
    </row>
    <row r="36" s="418" customFormat="1" ht="15.6" customHeight="1" spans="1:6">
      <c r="A36" s="583" t="s">
        <v>226</v>
      </c>
      <c r="B36" s="584"/>
      <c r="C36" s="584"/>
      <c r="D36" s="583" t="s">
        <v>227</v>
      </c>
      <c r="E36" s="584"/>
      <c r="F36" s="584"/>
    </row>
    <row r="37" s="418" customFormat="1" ht="15.6" customHeight="1" spans="1:6">
      <c r="A37" s="583" t="s">
        <v>228</v>
      </c>
      <c r="B37" s="584"/>
      <c r="C37" s="584"/>
      <c r="D37" s="583" t="s">
        <v>229</v>
      </c>
      <c r="E37" s="584"/>
      <c r="F37" s="584"/>
    </row>
    <row r="38" s="418" customFormat="1" ht="15.6" customHeight="1" spans="1:6">
      <c r="A38" s="583" t="s">
        <v>230</v>
      </c>
      <c r="B38" s="584"/>
      <c r="C38" s="584"/>
      <c r="D38" s="587" t="s">
        <v>205</v>
      </c>
      <c r="E38" s="584"/>
      <c r="F38" s="584"/>
    </row>
    <row r="39" s="418" customFormat="1" ht="15.6" customHeight="1" spans="1:6">
      <c r="A39" s="583" t="s">
        <v>231</v>
      </c>
      <c r="B39" s="584"/>
      <c r="C39" s="584"/>
      <c r="D39" s="583" t="s">
        <v>207</v>
      </c>
      <c r="E39" s="584"/>
      <c r="F39" s="584"/>
    </row>
    <row r="40" s="418" customFormat="1" ht="15.6" customHeight="1" spans="1:6">
      <c r="A40" s="583" t="s">
        <v>232</v>
      </c>
      <c r="B40" s="584"/>
      <c r="C40" s="584"/>
      <c r="D40" s="583" t="s">
        <v>233</v>
      </c>
      <c r="E40" s="584"/>
      <c r="F40" s="584"/>
    </row>
    <row r="41" s="418" customFormat="1" ht="15.6" customHeight="1" spans="1:6">
      <c r="A41" s="585" t="s">
        <v>234</v>
      </c>
      <c r="B41" s="584"/>
      <c r="C41" s="584"/>
      <c r="D41" s="583" t="s">
        <v>235</v>
      </c>
      <c r="E41" s="584"/>
      <c r="F41" s="584"/>
    </row>
    <row r="42" s="418" customFormat="1" ht="15.6" customHeight="1" spans="1:6">
      <c r="A42" s="584"/>
      <c r="B42" s="584"/>
      <c r="C42" s="584"/>
      <c r="D42" s="583" t="s">
        <v>236</v>
      </c>
      <c r="E42" s="584"/>
      <c r="F42" s="584"/>
    </row>
    <row r="43" s="418" customFormat="1" ht="15.6" customHeight="1" spans="1:6">
      <c r="A43" s="584"/>
      <c r="B43" s="584"/>
      <c r="C43" s="584"/>
      <c r="D43" s="583" t="s">
        <v>237</v>
      </c>
      <c r="E43" s="584"/>
      <c r="F43" s="584"/>
    </row>
    <row r="44" s="418" customFormat="1" ht="15.6" customHeight="1" spans="1:6">
      <c r="A44" s="584"/>
      <c r="B44" s="584"/>
      <c r="C44" s="584"/>
      <c r="D44" s="583" t="s">
        <v>238</v>
      </c>
      <c r="E44" s="584"/>
      <c r="F44" s="584"/>
    </row>
    <row r="45" s="418" customFormat="1" ht="15.6" customHeight="1" spans="1:6">
      <c r="A45" s="584"/>
      <c r="B45" s="584"/>
      <c r="C45" s="584"/>
      <c r="D45" s="583" t="s">
        <v>239</v>
      </c>
      <c r="E45" s="584"/>
      <c r="F45" s="584"/>
    </row>
    <row r="46" s="418" customFormat="1" ht="15.6" customHeight="1" spans="1:6">
      <c r="A46" s="584"/>
      <c r="B46" s="584"/>
      <c r="C46" s="584"/>
      <c r="D46" s="588" t="s">
        <v>240</v>
      </c>
      <c r="E46" s="586"/>
      <c r="F46" s="586"/>
    </row>
    <row r="47" s="418" customFormat="1" ht="15.6" customHeight="1" spans="1:6">
      <c r="A47" s="589" t="s">
        <v>241</v>
      </c>
      <c r="B47" s="586"/>
      <c r="C47" s="586"/>
      <c r="D47" s="588" t="s">
        <v>242</v>
      </c>
      <c r="E47" s="586"/>
      <c r="F47" s="586"/>
    </row>
  </sheetData>
  <mergeCells count="7">
    <mergeCell ref="A2:F2"/>
    <mergeCell ref="A5:A6"/>
    <mergeCell ref="B5:B6"/>
    <mergeCell ref="C5:C6"/>
    <mergeCell ref="D5:D6"/>
    <mergeCell ref="E5:E6"/>
    <mergeCell ref="F5:F6"/>
  </mergeCells>
  <pageMargins left="0.75" right="0.75" top="1" bottom="1" header="0.5" footer="0.5"/>
  <pageSetup paperSize="9" scale="71" orientation="portrait"/>
  <headerFooter/>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K29"/>
  <sheetViews>
    <sheetView view="pageBreakPreview" zoomScaleNormal="100" workbookViewId="0">
      <selection activeCell="E10" sqref="E10"/>
    </sheetView>
  </sheetViews>
  <sheetFormatPr defaultColWidth="9" defaultRowHeight="15.75" customHeight="1"/>
  <cols>
    <col min="1" max="1" width="5" style="13" customWidth="1"/>
    <col min="2" max="2" width="28.2" style="13" customWidth="1"/>
    <col min="3" max="3" width="11.3" style="13" customWidth="1"/>
    <col min="4" max="4" width="11" style="13" customWidth="1"/>
    <col min="5" max="5" width="12.9" style="13" customWidth="1"/>
    <col min="6" max="6" width="9.6" style="13" customWidth="1"/>
    <col min="7" max="8" width="12.6" style="13" customWidth="1"/>
    <col min="9" max="9" width="10" style="13" customWidth="1"/>
    <col min="10" max="10" width="10.4" style="13" customWidth="1"/>
    <col min="11" max="16384" width="9" style="13"/>
  </cols>
  <sheetData>
    <row r="1" s="11" customFormat="1" ht="30" customHeight="1" spans="1:11">
      <c r="A1" s="14" t="s">
        <v>464</v>
      </c>
      <c r="B1" s="15"/>
      <c r="C1" s="15"/>
      <c r="D1" s="15"/>
      <c r="E1" s="15"/>
      <c r="F1" s="15"/>
      <c r="G1" s="15"/>
      <c r="H1" s="15"/>
      <c r="I1" s="15"/>
      <c r="J1" s="15"/>
      <c r="K1" s="15"/>
    </row>
    <row r="2" s="392" customFormat="1" ht="15.6" customHeight="1" spans="1:11">
      <c r="A2" s="394" t="str">
        <f>填表信息!A17&amp;" "&amp;TEXT(填表信息!B17,"yyyy年mm月dd日")</f>
        <v>评估基准日： 2023年07月31日</v>
      </c>
      <c r="B2" s="394"/>
      <c r="C2" s="394"/>
      <c r="D2" s="394"/>
      <c r="E2" s="394"/>
      <c r="F2" s="394"/>
      <c r="G2" s="394"/>
      <c r="H2" s="395"/>
      <c r="I2" s="395"/>
      <c r="J2" s="395"/>
      <c r="K2" s="395"/>
    </row>
    <row r="3" s="392" customFormat="1" ht="15.6" customHeight="1" spans="1:11">
      <c r="A3" s="394"/>
      <c r="B3" s="394"/>
      <c r="C3" s="394"/>
      <c r="D3" s="394"/>
      <c r="E3" s="394"/>
      <c r="F3" s="394"/>
      <c r="G3" s="394"/>
      <c r="H3" s="395"/>
      <c r="I3" s="395"/>
      <c r="J3" s="395"/>
      <c r="K3" s="412" t="s">
        <v>465</v>
      </c>
    </row>
    <row r="4" s="392" customFormat="1" ht="15.6" customHeight="1" spans="1:11">
      <c r="A4" s="396" t="str">
        <f>填表信息!A5&amp;填表信息!B5</f>
        <v>产权持有人：北京巴布科克·威尔科克斯有限公司</v>
      </c>
      <c r="B4" s="396"/>
      <c r="C4" s="396"/>
      <c r="K4" s="413" t="s">
        <v>286</v>
      </c>
    </row>
    <row r="5" s="393" customFormat="1" ht="15.6" customHeight="1" spans="1:11">
      <c r="A5" s="43" t="s">
        <v>287</v>
      </c>
      <c r="B5" s="43" t="s">
        <v>433</v>
      </c>
      <c r="C5" s="43" t="s">
        <v>436</v>
      </c>
      <c r="D5" s="43" t="s">
        <v>466</v>
      </c>
      <c r="E5" s="43" t="s">
        <v>467</v>
      </c>
      <c r="F5" s="43" t="s">
        <v>468</v>
      </c>
      <c r="G5" s="43" t="s">
        <v>247</v>
      </c>
      <c r="H5" s="43" t="s">
        <v>289</v>
      </c>
      <c r="I5" s="43" t="s">
        <v>251</v>
      </c>
      <c r="J5" s="43" t="s">
        <v>290</v>
      </c>
      <c r="K5" s="43" t="s">
        <v>365</v>
      </c>
    </row>
    <row r="6" s="392" customFormat="1" ht="15.6" customHeight="1" spans="1:11">
      <c r="A6" s="43"/>
      <c r="B6" s="31"/>
      <c r="C6" s="440"/>
      <c r="D6" s="403"/>
      <c r="E6" s="43"/>
      <c r="F6" s="43"/>
      <c r="G6" s="403"/>
      <c r="H6" s="403"/>
      <c r="I6" s="403">
        <f>H6-G6</f>
        <v>0</v>
      </c>
      <c r="J6" s="403" t="str">
        <f>IF(G6=0,"",I6/G6*100)</f>
        <v/>
      </c>
      <c r="K6" s="59"/>
    </row>
    <row r="7" s="392" customFormat="1" ht="15.6" customHeight="1" spans="1:11">
      <c r="A7" s="43"/>
      <c r="B7" s="31"/>
      <c r="C7" s="440"/>
      <c r="D7" s="403"/>
      <c r="E7" s="43"/>
      <c r="F7" s="43"/>
      <c r="G7" s="403"/>
      <c r="H7" s="403"/>
      <c r="I7" s="403">
        <f t="shared" ref="I7:I27" si="0">H7-G7</f>
        <v>0</v>
      </c>
      <c r="J7" s="403" t="str">
        <f t="shared" ref="J7:J27" si="1">IF(G7=0,"",I7/G7*100)</f>
        <v/>
      </c>
      <c r="K7" s="59"/>
    </row>
    <row r="8" s="392" customFormat="1" ht="15.6" customHeight="1" spans="1:11">
      <c r="A8" s="43"/>
      <c r="B8" s="31"/>
      <c r="C8" s="440"/>
      <c r="D8" s="403"/>
      <c r="E8" s="43"/>
      <c r="F8" s="43"/>
      <c r="G8" s="403"/>
      <c r="H8" s="403"/>
      <c r="I8" s="403">
        <f t="shared" si="0"/>
        <v>0</v>
      </c>
      <c r="J8" s="403" t="str">
        <f t="shared" si="1"/>
        <v/>
      </c>
      <c r="K8" s="59"/>
    </row>
    <row r="9" s="392" customFormat="1" ht="15.6" customHeight="1" spans="1:11">
      <c r="A9" s="43"/>
      <c r="B9" s="31"/>
      <c r="C9" s="440"/>
      <c r="D9" s="403"/>
      <c r="E9" s="43"/>
      <c r="F9" s="43"/>
      <c r="G9" s="403"/>
      <c r="H9" s="403"/>
      <c r="I9" s="403">
        <f t="shared" si="0"/>
        <v>0</v>
      </c>
      <c r="J9" s="403" t="str">
        <f t="shared" si="1"/>
        <v/>
      </c>
      <c r="K9" s="59"/>
    </row>
    <row r="10" s="392" customFormat="1" ht="15.6" customHeight="1" spans="1:11">
      <c r="A10" s="43"/>
      <c r="B10" s="31"/>
      <c r="C10" s="440"/>
      <c r="D10" s="403"/>
      <c r="E10" s="43"/>
      <c r="F10" s="43"/>
      <c r="G10" s="403"/>
      <c r="H10" s="403"/>
      <c r="I10" s="403">
        <f t="shared" si="0"/>
        <v>0</v>
      </c>
      <c r="J10" s="403" t="str">
        <f t="shared" si="1"/>
        <v/>
      </c>
      <c r="K10" s="59"/>
    </row>
    <row r="11" s="392" customFormat="1" ht="15.6" customHeight="1" spans="1:11">
      <c r="A11" s="43"/>
      <c r="B11" s="31"/>
      <c r="C11" s="440"/>
      <c r="D11" s="403"/>
      <c r="E11" s="43"/>
      <c r="F11" s="43"/>
      <c r="G11" s="403"/>
      <c r="H11" s="403"/>
      <c r="I11" s="403">
        <f t="shared" si="0"/>
        <v>0</v>
      </c>
      <c r="J11" s="403" t="str">
        <f t="shared" si="1"/>
        <v/>
      </c>
      <c r="K11" s="59"/>
    </row>
    <row r="12" s="392" customFormat="1" ht="15.6" customHeight="1" spans="1:11">
      <c r="A12" s="43"/>
      <c r="B12" s="31"/>
      <c r="C12" s="440"/>
      <c r="D12" s="403"/>
      <c r="E12" s="43"/>
      <c r="F12" s="43"/>
      <c r="G12" s="403"/>
      <c r="H12" s="403"/>
      <c r="I12" s="403">
        <f t="shared" si="0"/>
        <v>0</v>
      </c>
      <c r="J12" s="403" t="str">
        <f t="shared" si="1"/>
        <v/>
      </c>
      <c r="K12" s="59"/>
    </row>
    <row r="13" s="392" customFormat="1" ht="15.6" customHeight="1" spans="1:11">
      <c r="A13" s="43"/>
      <c r="B13" s="31"/>
      <c r="C13" s="440"/>
      <c r="D13" s="403"/>
      <c r="E13" s="43"/>
      <c r="F13" s="43"/>
      <c r="G13" s="403"/>
      <c r="H13" s="403"/>
      <c r="I13" s="403">
        <f t="shared" si="0"/>
        <v>0</v>
      </c>
      <c r="J13" s="403" t="str">
        <f t="shared" si="1"/>
        <v/>
      </c>
      <c r="K13" s="59"/>
    </row>
    <row r="14" s="392" customFormat="1" ht="15.6" customHeight="1" spans="1:11">
      <c r="A14" s="43"/>
      <c r="B14" s="31"/>
      <c r="C14" s="440"/>
      <c r="D14" s="403"/>
      <c r="E14" s="43"/>
      <c r="F14" s="43"/>
      <c r="G14" s="403"/>
      <c r="H14" s="403"/>
      <c r="I14" s="403">
        <f t="shared" si="0"/>
        <v>0</v>
      </c>
      <c r="J14" s="403" t="str">
        <f t="shared" si="1"/>
        <v/>
      </c>
      <c r="K14" s="59"/>
    </row>
    <row r="15" s="392" customFormat="1" ht="15.6" customHeight="1" spans="1:11">
      <c r="A15" s="43"/>
      <c r="B15" s="31"/>
      <c r="C15" s="440"/>
      <c r="D15" s="403"/>
      <c r="E15" s="43"/>
      <c r="F15" s="43"/>
      <c r="G15" s="403"/>
      <c r="H15" s="403"/>
      <c r="I15" s="403">
        <f t="shared" si="0"/>
        <v>0</v>
      </c>
      <c r="J15" s="403" t="str">
        <f t="shared" si="1"/>
        <v/>
      </c>
      <c r="K15" s="59"/>
    </row>
    <row r="16" s="392" customFormat="1" ht="15.6" customHeight="1" spans="1:11">
      <c r="A16" s="43"/>
      <c r="B16" s="31"/>
      <c r="C16" s="440"/>
      <c r="D16" s="403"/>
      <c r="E16" s="43"/>
      <c r="F16" s="43"/>
      <c r="G16" s="403"/>
      <c r="H16" s="403"/>
      <c r="I16" s="403">
        <f t="shared" si="0"/>
        <v>0</v>
      </c>
      <c r="J16" s="403" t="str">
        <f t="shared" si="1"/>
        <v/>
      </c>
      <c r="K16" s="59"/>
    </row>
    <row r="17" s="392" customFormat="1" ht="15.6" customHeight="1" spans="1:11">
      <c r="A17" s="43"/>
      <c r="B17" s="31"/>
      <c r="C17" s="440"/>
      <c r="D17" s="403"/>
      <c r="E17" s="43"/>
      <c r="F17" s="43"/>
      <c r="G17" s="403"/>
      <c r="H17" s="403"/>
      <c r="I17" s="403">
        <f t="shared" si="0"/>
        <v>0</v>
      </c>
      <c r="J17" s="403" t="str">
        <f t="shared" si="1"/>
        <v/>
      </c>
      <c r="K17" s="59"/>
    </row>
    <row r="18" s="392" customFormat="1" ht="15.6" customHeight="1" spans="1:11">
      <c r="A18" s="43"/>
      <c r="B18" s="31"/>
      <c r="C18" s="440"/>
      <c r="D18" s="403"/>
      <c r="E18" s="43"/>
      <c r="F18" s="43"/>
      <c r="G18" s="403"/>
      <c r="H18" s="403"/>
      <c r="I18" s="403">
        <f t="shared" si="0"/>
        <v>0</v>
      </c>
      <c r="J18" s="403" t="str">
        <f t="shared" si="1"/>
        <v/>
      </c>
      <c r="K18" s="59"/>
    </row>
    <row r="19" s="392" customFormat="1" ht="15.6" customHeight="1" spans="1:11">
      <c r="A19" s="43"/>
      <c r="B19" s="31"/>
      <c r="C19" s="440"/>
      <c r="D19" s="403"/>
      <c r="E19" s="43"/>
      <c r="F19" s="43"/>
      <c r="G19" s="403"/>
      <c r="H19" s="403"/>
      <c r="I19" s="403">
        <f t="shared" si="0"/>
        <v>0</v>
      </c>
      <c r="J19" s="403" t="str">
        <f t="shared" si="1"/>
        <v/>
      </c>
      <c r="K19" s="59"/>
    </row>
    <row r="20" s="392" customFormat="1" ht="15.6" customHeight="1" spans="1:11">
      <c r="A20" s="43"/>
      <c r="B20" s="31"/>
      <c r="C20" s="440"/>
      <c r="D20" s="403"/>
      <c r="E20" s="43"/>
      <c r="F20" s="43"/>
      <c r="G20" s="403"/>
      <c r="H20" s="403"/>
      <c r="I20" s="403">
        <f t="shared" si="0"/>
        <v>0</v>
      </c>
      <c r="J20" s="403" t="str">
        <f t="shared" si="1"/>
        <v/>
      </c>
      <c r="K20" s="59"/>
    </row>
    <row r="21" s="392" customFormat="1" ht="15.6" customHeight="1" spans="1:11">
      <c r="A21" s="43"/>
      <c r="B21" s="31"/>
      <c r="C21" s="440"/>
      <c r="D21" s="403"/>
      <c r="E21" s="43"/>
      <c r="F21" s="43"/>
      <c r="G21" s="403"/>
      <c r="H21" s="403"/>
      <c r="I21" s="403">
        <f t="shared" si="0"/>
        <v>0</v>
      </c>
      <c r="J21" s="403" t="str">
        <f t="shared" si="1"/>
        <v/>
      </c>
      <c r="K21" s="59"/>
    </row>
    <row r="22" s="392" customFormat="1" ht="15.6" customHeight="1" spans="1:11">
      <c r="A22" s="43"/>
      <c r="B22" s="31"/>
      <c r="C22" s="440"/>
      <c r="D22" s="403"/>
      <c r="E22" s="43"/>
      <c r="F22" s="43"/>
      <c r="G22" s="403"/>
      <c r="H22" s="403"/>
      <c r="I22" s="403">
        <f t="shared" si="0"/>
        <v>0</v>
      </c>
      <c r="J22" s="403" t="str">
        <f t="shared" si="1"/>
        <v/>
      </c>
      <c r="K22" s="59"/>
    </row>
    <row r="23" s="392" customFormat="1" ht="15.6" customHeight="1" spans="1:11">
      <c r="A23" s="43"/>
      <c r="B23" s="31"/>
      <c r="C23" s="440"/>
      <c r="D23" s="403"/>
      <c r="E23" s="43"/>
      <c r="F23" s="43"/>
      <c r="G23" s="403"/>
      <c r="H23" s="403"/>
      <c r="I23" s="403">
        <f t="shared" si="0"/>
        <v>0</v>
      </c>
      <c r="J23" s="403" t="str">
        <f t="shared" si="1"/>
        <v/>
      </c>
      <c r="K23" s="59"/>
    </row>
    <row r="24" s="392" customFormat="1" ht="15.6" customHeight="1" spans="1:11">
      <c r="A24" s="43"/>
      <c r="B24" s="31"/>
      <c r="C24" s="440"/>
      <c r="D24" s="403"/>
      <c r="E24" s="43"/>
      <c r="F24" s="43"/>
      <c r="G24" s="403"/>
      <c r="H24" s="403"/>
      <c r="I24" s="403">
        <f t="shared" si="0"/>
        <v>0</v>
      </c>
      <c r="J24" s="403" t="str">
        <f t="shared" si="1"/>
        <v/>
      </c>
      <c r="K24" s="59"/>
    </row>
    <row r="25" s="392" customFormat="1" ht="15.6" customHeight="1" spans="1:11">
      <c r="A25" s="43"/>
      <c r="B25" s="31"/>
      <c r="C25" s="440"/>
      <c r="D25" s="403"/>
      <c r="E25" s="43"/>
      <c r="F25" s="43"/>
      <c r="G25" s="403"/>
      <c r="H25" s="403"/>
      <c r="I25" s="403">
        <f t="shared" si="0"/>
        <v>0</v>
      </c>
      <c r="J25" s="403" t="str">
        <f t="shared" si="1"/>
        <v/>
      </c>
      <c r="K25" s="59"/>
    </row>
    <row r="26" s="392" customFormat="1" ht="15.6" customHeight="1" spans="1:11">
      <c r="A26" s="43"/>
      <c r="B26" s="31"/>
      <c r="C26" s="440"/>
      <c r="D26" s="403"/>
      <c r="E26" s="43"/>
      <c r="F26" s="43"/>
      <c r="G26" s="403"/>
      <c r="H26" s="403"/>
      <c r="I26" s="403">
        <f t="shared" si="0"/>
        <v>0</v>
      </c>
      <c r="J26" s="403" t="str">
        <f t="shared" si="1"/>
        <v/>
      </c>
      <c r="K26" s="59"/>
    </row>
    <row r="27" s="392" customFormat="1" ht="15.6" customHeight="1" spans="1:11">
      <c r="A27" s="404" t="s">
        <v>429</v>
      </c>
      <c r="B27" s="405"/>
      <c r="C27" s="440"/>
      <c r="D27" s="403"/>
      <c r="E27" s="59"/>
      <c r="F27" s="59"/>
      <c r="G27" s="403">
        <f>SUM(G6:G26)</f>
        <v>0</v>
      </c>
      <c r="H27" s="403">
        <f>SUM(H6:H26)</f>
        <v>0</v>
      </c>
      <c r="I27" s="403">
        <f t="shared" si="0"/>
        <v>0</v>
      </c>
      <c r="J27" s="403" t="str">
        <f t="shared" si="1"/>
        <v/>
      </c>
      <c r="K27" s="59"/>
    </row>
    <row r="28" s="392" customFormat="1" ht="15.6" customHeight="1" spans="1:11">
      <c r="A28" s="407" t="str">
        <f>填表信息!A6&amp;填表信息!B6</f>
        <v>产权持有人填表人：罗钰</v>
      </c>
      <c r="B28" s="407"/>
      <c r="C28" s="407"/>
      <c r="D28" s="407"/>
      <c r="G28" s="409"/>
      <c r="H28" s="416" t="str">
        <f>填表信息!A26&amp;填表信息!B26</f>
        <v>评估人员：XXX</v>
      </c>
      <c r="I28" s="409"/>
      <c r="J28" s="409"/>
      <c r="K28" s="409"/>
    </row>
    <row r="29" s="392" customFormat="1" ht="15.6" customHeight="1" spans="1:4">
      <c r="A29" s="410" t="str">
        <f>填表信息!A7&amp;" "&amp;TEXT(填表信息!B7,"yyyy年mm月dd日")</f>
        <v>填表日期： 2023年11月06日</v>
      </c>
      <c r="B29" s="411"/>
      <c r="C29" s="411"/>
      <c r="D29" s="411"/>
    </row>
  </sheetData>
  <mergeCells count="4">
    <mergeCell ref="A1:K1"/>
    <mergeCell ref="A2:K2"/>
    <mergeCell ref="A4:C4"/>
    <mergeCell ref="A27:B27"/>
  </mergeCells>
  <printOptions horizontalCentered="1"/>
  <pageMargins left="1" right="1" top="0.87" bottom="0.87" header="1.06" footer="0.51"/>
  <pageSetup paperSize="9" scale="87" fitToHeight="0" orientation="landscape"/>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I30"/>
  <sheetViews>
    <sheetView view="pageBreakPreview" zoomScaleNormal="100" workbookViewId="0">
      <selection activeCell="E10" sqref="E10"/>
    </sheetView>
  </sheetViews>
  <sheetFormatPr defaultColWidth="9" defaultRowHeight="15.75" customHeight="1"/>
  <cols>
    <col min="1" max="1" width="5.5" style="13" customWidth="1"/>
    <col min="2" max="2" width="31" style="13" customWidth="1"/>
    <col min="3" max="3" width="13.7" style="13" customWidth="1"/>
    <col min="4" max="4" width="20.6" style="13" customWidth="1"/>
    <col min="5" max="5" width="15.5" style="13" customWidth="1"/>
    <col min="6" max="6" width="15.6" style="13" customWidth="1"/>
    <col min="7" max="7" width="12.1" style="13" customWidth="1"/>
    <col min="8" max="8" width="8.5" style="13" customWidth="1"/>
    <col min="9" max="9" width="7.1" style="13" customWidth="1"/>
    <col min="10" max="16384" width="9" style="13"/>
  </cols>
  <sheetData>
    <row r="1" s="11" customFormat="1" ht="30" customHeight="1" spans="1:9">
      <c r="A1" s="14" t="s">
        <v>469</v>
      </c>
      <c r="B1" s="15"/>
      <c r="C1" s="15"/>
      <c r="D1" s="15"/>
      <c r="E1" s="15"/>
      <c r="F1" s="15"/>
      <c r="G1" s="15"/>
      <c r="H1" s="15"/>
      <c r="I1" s="15"/>
    </row>
    <row r="2" s="392" customFormat="1" ht="15.6" customHeight="1" spans="1:9">
      <c r="A2" s="394" t="str">
        <f>填表信息!A17&amp;" "&amp;TEXT(填表信息!B17,"yyyy年mm月dd日")</f>
        <v>评估基准日： 2023年07月31日</v>
      </c>
      <c r="B2" s="394"/>
      <c r="C2" s="394"/>
      <c r="D2" s="394"/>
      <c r="E2" s="394"/>
      <c r="F2" s="394"/>
      <c r="G2" s="394"/>
      <c r="H2" s="395"/>
      <c r="I2" s="395"/>
    </row>
    <row r="3" s="392" customFormat="1" ht="15.6" customHeight="1" spans="1:9">
      <c r="A3" s="394"/>
      <c r="B3" s="394"/>
      <c r="C3" s="394"/>
      <c r="D3" s="394"/>
      <c r="E3" s="394"/>
      <c r="F3" s="394"/>
      <c r="G3" s="394"/>
      <c r="H3" s="395"/>
      <c r="I3" s="412" t="s">
        <v>470</v>
      </c>
    </row>
    <row r="4" s="392" customFormat="1" ht="15.6" customHeight="1" spans="1:9">
      <c r="A4" s="396" t="str">
        <f>填表信息!A5&amp;填表信息!B5</f>
        <v>产权持有人：北京巴布科克·威尔科克斯有限公司</v>
      </c>
      <c r="B4" s="396"/>
      <c r="C4" s="396"/>
      <c r="I4" s="413" t="s">
        <v>286</v>
      </c>
    </row>
    <row r="5" s="393" customFormat="1" ht="15.6" customHeight="1" spans="1:9">
      <c r="A5" s="43" t="s">
        <v>287</v>
      </c>
      <c r="B5" s="43" t="s">
        <v>426</v>
      </c>
      <c r="C5" s="43" t="s">
        <v>436</v>
      </c>
      <c r="D5" s="43" t="s">
        <v>471</v>
      </c>
      <c r="E5" s="43" t="s">
        <v>247</v>
      </c>
      <c r="F5" s="43" t="s">
        <v>289</v>
      </c>
      <c r="G5" s="43" t="s">
        <v>251</v>
      </c>
      <c r="H5" s="43" t="s">
        <v>290</v>
      </c>
      <c r="I5" s="43" t="s">
        <v>365</v>
      </c>
    </row>
    <row r="6" s="392" customFormat="1" ht="15.6" customHeight="1" spans="1:9">
      <c r="A6" s="43"/>
      <c r="B6" s="31"/>
      <c r="C6" s="440"/>
      <c r="D6" s="59"/>
      <c r="E6" s="403"/>
      <c r="F6" s="403"/>
      <c r="G6" s="403">
        <f>F6-E6</f>
        <v>0</v>
      </c>
      <c r="H6" s="403" t="str">
        <f>IF(E6=0,"",G6/E6*100)</f>
        <v/>
      </c>
      <c r="I6" s="59"/>
    </row>
    <row r="7" s="392" customFormat="1" ht="15.6" customHeight="1" spans="1:9">
      <c r="A7" s="43"/>
      <c r="B7" s="31"/>
      <c r="C7" s="440"/>
      <c r="D7" s="59"/>
      <c r="E7" s="403"/>
      <c r="F7" s="403"/>
      <c r="G7" s="403">
        <f t="shared" ref="G7:G28" si="0">F7-E7</f>
        <v>0</v>
      </c>
      <c r="H7" s="403" t="str">
        <f t="shared" ref="H7:H28" si="1">IF(E7=0,"",G7/E7*100)</f>
        <v/>
      </c>
      <c r="I7" s="59"/>
    </row>
    <row r="8" s="392" customFormat="1" ht="15.6" customHeight="1" spans="1:9">
      <c r="A8" s="43"/>
      <c r="B8" s="31"/>
      <c r="C8" s="440"/>
      <c r="D8" s="59"/>
      <c r="E8" s="403"/>
      <c r="F8" s="403"/>
      <c r="G8" s="403">
        <f t="shared" si="0"/>
        <v>0</v>
      </c>
      <c r="H8" s="403" t="str">
        <f t="shared" si="1"/>
        <v/>
      </c>
      <c r="I8" s="59"/>
    </row>
    <row r="9" s="392" customFormat="1" ht="15.6" customHeight="1" spans="1:9">
      <c r="A9" s="43"/>
      <c r="B9" s="31"/>
      <c r="C9" s="440"/>
      <c r="D9" s="59"/>
      <c r="E9" s="403"/>
      <c r="F9" s="403"/>
      <c r="G9" s="403">
        <f t="shared" si="0"/>
        <v>0</v>
      </c>
      <c r="H9" s="403" t="str">
        <f t="shared" si="1"/>
        <v/>
      </c>
      <c r="I9" s="59"/>
    </row>
    <row r="10" s="392" customFormat="1" ht="15.6" customHeight="1" spans="1:9">
      <c r="A10" s="43"/>
      <c r="B10" s="31"/>
      <c r="C10" s="440"/>
      <c r="D10" s="59"/>
      <c r="E10" s="403"/>
      <c r="F10" s="403"/>
      <c r="G10" s="403">
        <f t="shared" si="0"/>
        <v>0</v>
      </c>
      <c r="H10" s="403" t="str">
        <f t="shared" si="1"/>
        <v/>
      </c>
      <c r="I10" s="59"/>
    </row>
    <row r="11" s="392" customFormat="1" ht="15.6" customHeight="1" spans="1:9">
      <c r="A11" s="43"/>
      <c r="B11" s="31"/>
      <c r="C11" s="440"/>
      <c r="D11" s="59"/>
      <c r="E11" s="403"/>
      <c r="F11" s="403"/>
      <c r="G11" s="403">
        <f t="shared" si="0"/>
        <v>0</v>
      </c>
      <c r="H11" s="403" t="str">
        <f t="shared" si="1"/>
        <v/>
      </c>
      <c r="I11" s="59"/>
    </row>
    <row r="12" s="392" customFormat="1" ht="15.6" customHeight="1" spans="1:9">
      <c r="A12" s="43"/>
      <c r="B12" s="31"/>
      <c r="C12" s="440"/>
      <c r="D12" s="59"/>
      <c r="E12" s="403"/>
      <c r="F12" s="403"/>
      <c r="G12" s="403">
        <f t="shared" si="0"/>
        <v>0</v>
      </c>
      <c r="H12" s="403" t="str">
        <f t="shared" si="1"/>
        <v/>
      </c>
      <c r="I12" s="59"/>
    </row>
    <row r="13" s="392" customFormat="1" ht="15.6" customHeight="1" spans="1:9">
      <c r="A13" s="43"/>
      <c r="B13" s="31"/>
      <c r="C13" s="440"/>
      <c r="D13" s="59"/>
      <c r="E13" s="403"/>
      <c r="F13" s="403"/>
      <c r="G13" s="403">
        <f t="shared" si="0"/>
        <v>0</v>
      </c>
      <c r="H13" s="403" t="str">
        <f t="shared" si="1"/>
        <v/>
      </c>
      <c r="I13" s="59"/>
    </row>
    <row r="14" s="392" customFormat="1" ht="15.6" customHeight="1" spans="1:9">
      <c r="A14" s="43"/>
      <c r="B14" s="31"/>
      <c r="C14" s="440"/>
      <c r="D14" s="59"/>
      <c r="E14" s="403"/>
      <c r="F14" s="403"/>
      <c r="G14" s="403">
        <f t="shared" si="0"/>
        <v>0</v>
      </c>
      <c r="H14" s="403" t="str">
        <f t="shared" si="1"/>
        <v/>
      </c>
      <c r="I14" s="59"/>
    </row>
    <row r="15" s="392" customFormat="1" ht="15.6" customHeight="1" spans="1:9">
      <c r="A15" s="43"/>
      <c r="B15" s="31"/>
      <c r="C15" s="440"/>
      <c r="D15" s="59"/>
      <c r="E15" s="403"/>
      <c r="F15" s="403"/>
      <c r="G15" s="403">
        <f t="shared" si="0"/>
        <v>0</v>
      </c>
      <c r="H15" s="403" t="str">
        <f t="shared" si="1"/>
        <v/>
      </c>
      <c r="I15" s="59"/>
    </row>
    <row r="16" s="392" customFormat="1" ht="15.6" customHeight="1" spans="1:9">
      <c r="A16" s="43"/>
      <c r="B16" s="31"/>
      <c r="C16" s="440"/>
      <c r="D16" s="59"/>
      <c r="E16" s="403"/>
      <c r="F16" s="403"/>
      <c r="G16" s="403">
        <f t="shared" si="0"/>
        <v>0</v>
      </c>
      <c r="H16" s="403" t="str">
        <f t="shared" si="1"/>
        <v/>
      </c>
      <c r="I16" s="59"/>
    </row>
    <row r="17" s="392" customFormat="1" ht="15.6" customHeight="1" spans="1:9">
      <c r="A17" s="43"/>
      <c r="B17" s="31"/>
      <c r="C17" s="440"/>
      <c r="D17" s="59"/>
      <c r="E17" s="403"/>
      <c r="F17" s="403"/>
      <c r="G17" s="403">
        <f t="shared" si="0"/>
        <v>0</v>
      </c>
      <c r="H17" s="403" t="str">
        <f t="shared" si="1"/>
        <v/>
      </c>
      <c r="I17" s="59"/>
    </row>
    <row r="18" s="392" customFormat="1" ht="15.6" customHeight="1" spans="1:9">
      <c r="A18" s="43"/>
      <c r="B18" s="31"/>
      <c r="C18" s="440"/>
      <c r="D18" s="59"/>
      <c r="E18" s="403"/>
      <c r="F18" s="403"/>
      <c r="G18" s="403">
        <f t="shared" si="0"/>
        <v>0</v>
      </c>
      <c r="H18" s="403" t="str">
        <f t="shared" si="1"/>
        <v/>
      </c>
      <c r="I18" s="59"/>
    </row>
    <row r="19" s="392" customFormat="1" ht="15.6" customHeight="1" spans="1:9">
      <c r="A19" s="43"/>
      <c r="B19" s="31"/>
      <c r="C19" s="440"/>
      <c r="D19" s="59"/>
      <c r="E19" s="403"/>
      <c r="F19" s="403"/>
      <c r="G19" s="403">
        <f t="shared" si="0"/>
        <v>0</v>
      </c>
      <c r="H19" s="403" t="str">
        <f t="shared" si="1"/>
        <v/>
      </c>
      <c r="I19" s="59"/>
    </row>
    <row r="20" s="392" customFormat="1" ht="15.6" customHeight="1" spans="1:9">
      <c r="A20" s="43"/>
      <c r="B20" s="31"/>
      <c r="C20" s="440"/>
      <c r="D20" s="59"/>
      <c r="E20" s="403"/>
      <c r="F20" s="403"/>
      <c r="G20" s="403">
        <f t="shared" si="0"/>
        <v>0</v>
      </c>
      <c r="H20" s="403" t="str">
        <f t="shared" si="1"/>
        <v/>
      </c>
      <c r="I20" s="59"/>
    </row>
    <row r="21" s="392" customFormat="1" ht="15.6" customHeight="1" spans="1:9">
      <c r="A21" s="43"/>
      <c r="B21" s="31"/>
      <c r="C21" s="440"/>
      <c r="D21" s="59"/>
      <c r="E21" s="403"/>
      <c r="F21" s="403"/>
      <c r="G21" s="403">
        <f t="shared" si="0"/>
        <v>0</v>
      </c>
      <c r="H21" s="403" t="str">
        <f t="shared" si="1"/>
        <v/>
      </c>
      <c r="I21" s="59"/>
    </row>
    <row r="22" s="392" customFormat="1" ht="15.6" customHeight="1" spans="1:9">
      <c r="A22" s="43"/>
      <c r="B22" s="31"/>
      <c r="C22" s="440"/>
      <c r="D22" s="59"/>
      <c r="E22" s="403"/>
      <c r="F22" s="403"/>
      <c r="G22" s="403">
        <f t="shared" si="0"/>
        <v>0</v>
      </c>
      <c r="H22" s="403" t="str">
        <f t="shared" si="1"/>
        <v/>
      </c>
      <c r="I22" s="59"/>
    </row>
    <row r="23" s="392" customFormat="1" ht="15.6" customHeight="1" spans="1:9">
      <c r="A23" s="43"/>
      <c r="B23" s="31"/>
      <c r="C23" s="440"/>
      <c r="D23" s="59"/>
      <c r="E23" s="403"/>
      <c r="F23" s="403"/>
      <c r="G23" s="403">
        <f t="shared" si="0"/>
        <v>0</v>
      </c>
      <c r="H23" s="403" t="str">
        <f t="shared" si="1"/>
        <v/>
      </c>
      <c r="I23" s="59"/>
    </row>
    <row r="24" s="392" customFormat="1" ht="15.6" customHeight="1" spans="1:9">
      <c r="A24" s="43"/>
      <c r="B24" s="31"/>
      <c r="C24" s="440"/>
      <c r="D24" s="59"/>
      <c r="E24" s="403"/>
      <c r="F24" s="403"/>
      <c r="G24" s="403">
        <f t="shared" si="0"/>
        <v>0</v>
      </c>
      <c r="H24" s="403" t="str">
        <f t="shared" si="1"/>
        <v/>
      </c>
      <c r="I24" s="59"/>
    </row>
    <row r="25" s="392" customFormat="1" ht="15.6" customHeight="1" spans="1:9">
      <c r="A25" s="43"/>
      <c r="B25" s="31"/>
      <c r="C25" s="440"/>
      <c r="D25" s="59"/>
      <c r="E25" s="403"/>
      <c r="F25" s="403"/>
      <c r="G25" s="403">
        <f t="shared" si="0"/>
        <v>0</v>
      </c>
      <c r="H25" s="403" t="str">
        <f t="shared" si="1"/>
        <v/>
      </c>
      <c r="I25" s="59"/>
    </row>
    <row r="26" s="392" customFormat="1" ht="15.6" customHeight="1" spans="1:9">
      <c r="A26" s="43"/>
      <c r="B26" s="31"/>
      <c r="C26" s="440"/>
      <c r="D26" s="59"/>
      <c r="E26" s="403"/>
      <c r="F26" s="403"/>
      <c r="G26" s="403">
        <f t="shared" si="0"/>
        <v>0</v>
      </c>
      <c r="H26" s="403" t="str">
        <f t="shared" si="1"/>
        <v/>
      </c>
      <c r="I26" s="59"/>
    </row>
    <row r="27" s="392" customFormat="1" ht="15.6" customHeight="1" spans="1:9">
      <c r="A27" s="43"/>
      <c r="B27" s="31"/>
      <c r="C27" s="440"/>
      <c r="D27" s="59"/>
      <c r="E27" s="403"/>
      <c r="F27" s="403"/>
      <c r="G27" s="403">
        <f t="shared" si="0"/>
        <v>0</v>
      </c>
      <c r="H27" s="403" t="str">
        <f t="shared" si="1"/>
        <v/>
      </c>
      <c r="I27" s="59"/>
    </row>
    <row r="28" s="392" customFormat="1" ht="15.6" customHeight="1" spans="1:9">
      <c r="A28" s="404" t="s">
        <v>429</v>
      </c>
      <c r="B28" s="405"/>
      <c r="C28" s="440"/>
      <c r="D28" s="59"/>
      <c r="E28" s="403">
        <f>SUM(E6:E27)</f>
        <v>0</v>
      </c>
      <c r="F28" s="403">
        <f>SUM(F6:F27)</f>
        <v>0</v>
      </c>
      <c r="G28" s="403">
        <f t="shared" si="0"/>
        <v>0</v>
      </c>
      <c r="H28" s="403" t="str">
        <f t="shared" si="1"/>
        <v/>
      </c>
      <c r="I28" s="59"/>
    </row>
    <row r="29" s="392" customFormat="1" ht="15.6" customHeight="1" spans="1:9">
      <c r="A29" s="407" t="str">
        <f>填表信息!A6&amp;填表信息!B6</f>
        <v>产权持有人填表人：罗钰</v>
      </c>
      <c r="B29" s="407"/>
      <c r="C29" s="407"/>
      <c r="D29" s="407"/>
      <c r="F29" s="416" t="str">
        <f>填表信息!A26&amp;填表信息!B26</f>
        <v>评估人员：XXX</v>
      </c>
      <c r="G29" s="409"/>
      <c r="H29" s="409"/>
      <c r="I29" s="409"/>
    </row>
    <row r="30" s="392" customFormat="1" ht="15.6" customHeight="1" spans="1:4">
      <c r="A30" s="410" t="str">
        <f>填表信息!A7&amp;" "&amp;TEXT(填表信息!B7,"yyyy年mm月dd日")</f>
        <v>填表日期： 2023年11月06日</v>
      </c>
      <c r="B30" s="411"/>
      <c r="C30" s="411"/>
      <c r="D30" s="411"/>
    </row>
  </sheetData>
  <mergeCells count="4">
    <mergeCell ref="A1:I1"/>
    <mergeCell ref="A2:I2"/>
    <mergeCell ref="A4:C4"/>
    <mergeCell ref="A28:B28"/>
  </mergeCells>
  <printOptions horizontalCentered="1"/>
  <pageMargins left="1" right="1" top="0.87" bottom="0.87" header="1.06" footer="0.51"/>
  <pageSetup paperSize="9" scale="89" fitToHeight="0" orientation="landscape"/>
  <headerFooter alignWithMargins="0"/>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pageSetUpPr fitToPage="1"/>
  </sheetPr>
  <dimension ref="A1:Q38"/>
  <sheetViews>
    <sheetView view="pageBreakPreview" zoomScaleNormal="100" workbookViewId="0">
      <selection activeCell="E10" sqref="E10"/>
    </sheetView>
  </sheetViews>
  <sheetFormatPr defaultColWidth="9" defaultRowHeight="15.75" customHeight="1"/>
  <cols>
    <col min="1" max="1" width="5.1" style="70" customWidth="1"/>
    <col min="2" max="2" width="29.6" style="70" customWidth="1"/>
    <col min="3" max="3" width="12.9" style="89" customWidth="1"/>
    <col min="4" max="4" width="10.6" style="89" customWidth="1"/>
    <col min="5" max="5" width="10.5" style="89" customWidth="1"/>
    <col min="6" max="6" width="4.41666666666667" style="89" customWidth="1"/>
    <col min="7" max="7" width="11.25" style="70" customWidth="1" outlineLevel="1"/>
    <col min="8" max="8" width="10.0833333333333" style="70" customWidth="1" outlineLevel="1"/>
    <col min="9" max="11" width="9.58333333333333" style="70" customWidth="1" outlineLevel="1"/>
    <col min="12" max="12" width="14" style="70" customWidth="1" outlineLevel="1"/>
    <col min="13" max="14" width="14.4" style="70" customWidth="1"/>
    <col min="15" max="15" width="13.5" style="70" customWidth="1"/>
    <col min="16" max="16" width="10.4" style="70" customWidth="1"/>
    <col min="17" max="17" width="12.4" style="70" customWidth="1"/>
    <col min="18" max="16384" width="9" style="70"/>
  </cols>
  <sheetData>
    <row r="1" s="68" customFormat="1" ht="30" customHeight="1" spans="1:17">
      <c r="A1" s="71" t="s">
        <v>472</v>
      </c>
      <c r="B1" s="72"/>
      <c r="C1" s="72"/>
      <c r="D1" s="72"/>
      <c r="E1" s="72"/>
      <c r="F1" s="72"/>
      <c r="G1" s="72"/>
      <c r="H1" s="72"/>
      <c r="I1" s="72"/>
      <c r="J1" s="72"/>
      <c r="K1" s="72"/>
      <c r="L1" s="72"/>
      <c r="M1" s="72"/>
      <c r="N1" s="72"/>
      <c r="O1" s="72"/>
      <c r="P1" s="72"/>
      <c r="Q1" s="72"/>
    </row>
    <row r="2" s="418" customFormat="1" ht="15.6" customHeight="1" spans="1:17">
      <c r="A2" s="434" t="str">
        <f>填表信息!A17&amp;" "&amp;TEXT(填表信息!B17,"yyyy年mm月dd日")</f>
        <v>评估基准日： 2023年07月31日</v>
      </c>
      <c r="B2" s="434"/>
      <c r="C2" s="434"/>
      <c r="D2" s="434"/>
      <c r="E2" s="434"/>
      <c r="F2" s="434"/>
      <c r="G2" s="434"/>
      <c r="H2" s="434"/>
      <c r="I2" s="434"/>
      <c r="J2" s="434"/>
      <c r="K2" s="434"/>
      <c r="L2" s="434"/>
      <c r="M2" s="451"/>
      <c r="N2" s="451"/>
      <c r="O2" s="451"/>
      <c r="P2" s="451"/>
      <c r="Q2" s="451"/>
    </row>
    <row r="3" s="418" customFormat="1" ht="15.6" customHeight="1" spans="1:17">
      <c r="A3" s="434"/>
      <c r="B3" s="434"/>
      <c r="C3" s="434"/>
      <c r="D3" s="434"/>
      <c r="E3" s="434"/>
      <c r="F3" s="434"/>
      <c r="G3" s="434"/>
      <c r="H3" s="434"/>
      <c r="I3" s="434"/>
      <c r="J3" s="434"/>
      <c r="K3" s="434"/>
      <c r="L3" s="434"/>
      <c r="M3" s="451"/>
      <c r="N3" s="451"/>
      <c r="O3" s="451"/>
      <c r="P3" s="451"/>
      <c r="Q3" s="454" t="s">
        <v>473</v>
      </c>
    </row>
    <row r="4" s="418" customFormat="1" ht="15.6" customHeight="1" spans="1:17">
      <c r="A4" s="435" t="str">
        <f>填表信息!A5&amp;填表信息!B5</f>
        <v>产权持有人：北京巴布科克·威尔科克斯有限公司</v>
      </c>
      <c r="B4" s="435"/>
      <c r="C4" s="436"/>
      <c r="D4" s="436"/>
      <c r="E4" s="433"/>
      <c r="F4" s="433"/>
      <c r="M4" s="452"/>
      <c r="Q4" s="455" t="s">
        <v>286</v>
      </c>
    </row>
    <row r="5" s="433" customFormat="1" ht="15.6" customHeight="1" spans="1:17">
      <c r="A5" s="437" t="s">
        <v>287</v>
      </c>
      <c r="B5" s="437" t="s">
        <v>474</v>
      </c>
      <c r="C5" s="437" t="s">
        <v>434</v>
      </c>
      <c r="D5" s="437" t="s">
        <v>435</v>
      </c>
      <c r="E5" s="437" t="s">
        <v>436</v>
      </c>
      <c r="F5" s="437" t="s">
        <v>437</v>
      </c>
      <c r="G5" s="438" t="s">
        <v>475</v>
      </c>
      <c r="H5" s="438"/>
      <c r="I5" s="438"/>
      <c r="J5" s="438"/>
      <c r="K5" s="438"/>
      <c r="L5" s="438"/>
      <c r="M5" s="453" t="s">
        <v>247</v>
      </c>
      <c r="N5" s="437" t="s">
        <v>289</v>
      </c>
      <c r="O5" s="437" t="s">
        <v>251</v>
      </c>
      <c r="P5" s="437" t="s">
        <v>290</v>
      </c>
      <c r="Q5" s="437" t="s">
        <v>365</v>
      </c>
    </row>
    <row r="6" s="418" customFormat="1" ht="15.6" customHeight="1" spans="1:17">
      <c r="A6" s="439"/>
      <c r="B6" s="439"/>
      <c r="C6" s="439"/>
      <c r="D6" s="439"/>
      <c r="E6" s="439"/>
      <c r="F6" s="439"/>
      <c r="G6" s="96" t="s">
        <v>441</v>
      </c>
      <c r="H6" s="96" t="s">
        <v>442</v>
      </c>
      <c r="I6" s="96" t="s">
        <v>443</v>
      </c>
      <c r="J6" s="96" t="s">
        <v>444</v>
      </c>
      <c r="K6" s="96" t="s">
        <v>445</v>
      </c>
      <c r="L6" s="447" t="s">
        <v>446</v>
      </c>
      <c r="M6" s="453"/>
      <c r="N6" s="439"/>
      <c r="O6" s="439"/>
      <c r="P6" s="439"/>
      <c r="Q6" s="439"/>
    </row>
    <row r="7" s="418" customFormat="1" ht="15.6" customHeight="1" spans="1:17">
      <c r="A7" s="96">
        <v>1</v>
      </c>
      <c r="B7" s="126"/>
      <c r="C7" s="96"/>
      <c r="D7" s="96"/>
      <c r="E7" s="440"/>
      <c r="F7" s="96"/>
      <c r="G7" s="441"/>
      <c r="H7" s="442"/>
      <c r="I7" s="442"/>
      <c r="J7" s="442"/>
      <c r="K7" s="442"/>
      <c r="L7" s="442"/>
      <c r="M7" s="428">
        <f>SUM(G7:L7)</f>
        <v>0</v>
      </c>
      <c r="N7" s="428"/>
      <c r="O7" s="428">
        <f t="shared" ref="O7:O12" si="0">N7-M7</f>
        <v>0</v>
      </c>
      <c r="P7" s="428" t="str">
        <f t="shared" ref="P7:P34" si="1">IF(M7=0,"",O7/N7*100)</f>
        <v/>
      </c>
      <c r="Q7" s="82"/>
    </row>
    <row r="8" s="418" customFormat="1" ht="15.6" customHeight="1" spans="1:17">
      <c r="A8" s="96">
        <v>2</v>
      </c>
      <c r="B8" s="126"/>
      <c r="C8" s="96"/>
      <c r="D8" s="443"/>
      <c r="E8" s="440"/>
      <c r="F8" s="96"/>
      <c r="G8" s="441"/>
      <c r="H8" s="442"/>
      <c r="I8" s="442"/>
      <c r="J8" s="442"/>
      <c r="K8" s="442"/>
      <c r="L8" s="442"/>
      <c r="M8" s="428">
        <f t="shared" ref="M8:M30" si="2">SUM(G8:L8)</f>
        <v>0</v>
      </c>
      <c r="N8" s="428"/>
      <c r="O8" s="428">
        <f t="shared" si="0"/>
        <v>0</v>
      </c>
      <c r="P8" s="428" t="str">
        <f t="shared" si="1"/>
        <v/>
      </c>
      <c r="Q8" s="82"/>
    </row>
    <row r="9" s="418" customFormat="1" ht="15.6" customHeight="1" spans="1:17">
      <c r="A9" s="96">
        <v>3</v>
      </c>
      <c r="B9" s="126"/>
      <c r="C9" s="96"/>
      <c r="D9" s="443"/>
      <c r="E9" s="440"/>
      <c r="F9" s="96"/>
      <c r="G9" s="441"/>
      <c r="H9" s="442"/>
      <c r="I9" s="442"/>
      <c r="J9" s="442"/>
      <c r="K9" s="442"/>
      <c r="L9" s="442"/>
      <c r="M9" s="428">
        <f t="shared" si="2"/>
        <v>0</v>
      </c>
      <c r="N9" s="428"/>
      <c r="O9" s="428">
        <f t="shared" si="0"/>
        <v>0</v>
      </c>
      <c r="P9" s="428" t="str">
        <f t="shared" si="1"/>
        <v/>
      </c>
      <c r="Q9" s="82"/>
    </row>
    <row r="10" s="418" customFormat="1" ht="15.6" customHeight="1" spans="1:17">
      <c r="A10" s="96"/>
      <c r="B10" s="101"/>
      <c r="C10" s="96"/>
      <c r="D10" s="444"/>
      <c r="E10" s="440"/>
      <c r="F10" s="96"/>
      <c r="G10" s="441"/>
      <c r="H10" s="442"/>
      <c r="I10" s="442"/>
      <c r="J10" s="442"/>
      <c r="K10" s="442"/>
      <c r="L10" s="442"/>
      <c r="M10" s="428">
        <f t="shared" si="2"/>
        <v>0</v>
      </c>
      <c r="N10" s="428"/>
      <c r="O10" s="428">
        <f t="shared" si="0"/>
        <v>0</v>
      </c>
      <c r="P10" s="428" t="str">
        <f t="shared" si="1"/>
        <v/>
      </c>
      <c r="Q10" s="82"/>
    </row>
    <row r="11" s="418" customFormat="1" ht="15.6" customHeight="1" spans="1:17">
      <c r="A11" s="96"/>
      <c r="B11" s="101"/>
      <c r="C11" s="96"/>
      <c r="D11" s="444"/>
      <c r="E11" s="440"/>
      <c r="F11" s="96"/>
      <c r="G11" s="441"/>
      <c r="H11" s="442"/>
      <c r="I11" s="442"/>
      <c r="J11" s="442"/>
      <c r="K11" s="442"/>
      <c r="L11" s="442"/>
      <c r="M11" s="428">
        <f t="shared" si="2"/>
        <v>0</v>
      </c>
      <c r="N11" s="428"/>
      <c r="O11" s="428">
        <f t="shared" si="0"/>
        <v>0</v>
      </c>
      <c r="P11" s="428" t="str">
        <f t="shared" si="1"/>
        <v/>
      </c>
      <c r="Q11" s="82"/>
    </row>
    <row r="12" s="418" customFormat="1" ht="15.6" customHeight="1" spans="1:17">
      <c r="A12" s="96"/>
      <c r="B12" s="101"/>
      <c r="C12" s="96"/>
      <c r="D12" s="444"/>
      <c r="E12" s="440"/>
      <c r="F12" s="96"/>
      <c r="G12" s="441"/>
      <c r="H12" s="442"/>
      <c r="I12" s="442"/>
      <c r="J12" s="442"/>
      <c r="K12" s="442"/>
      <c r="L12" s="442"/>
      <c r="M12" s="428">
        <f t="shared" si="2"/>
        <v>0</v>
      </c>
      <c r="N12" s="428"/>
      <c r="O12" s="428">
        <f t="shared" si="0"/>
        <v>0</v>
      </c>
      <c r="P12" s="428" t="str">
        <f t="shared" si="1"/>
        <v/>
      </c>
      <c r="Q12" s="82"/>
    </row>
    <row r="13" s="418" customFormat="1" ht="15.6" customHeight="1" spans="1:17">
      <c r="A13" s="96"/>
      <c r="B13" s="101"/>
      <c r="C13" s="96"/>
      <c r="D13" s="96"/>
      <c r="E13" s="440"/>
      <c r="F13" s="96"/>
      <c r="G13" s="441"/>
      <c r="H13" s="442"/>
      <c r="I13" s="442"/>
      <c r="J13" s="442"/>
      <c r="K13" s="442"/>
      <c r="L13" s="442"/>
      <c r="M13" s="428">
        <f t="shared" si="2"/>
        <v>0</v>
      </c>
      <c r="N13" s="428"/>
      <c r="O13" s="428">
        <f t="shared" ref="O13:O19" si="3">N13-M13</f>
        <v>0</v>
      </c>
      <c r="P13" s="428" t="str">
        <f t="shared" si="1"/>
        <v/>
      </c>
      <c r="Q13" s="82"/>
    </row>
    <row r="14" s="418" customFormat="1" ht="15.6" customHeight="1" spans="1:17">
      <c r="A14" s="96"/>
      <c r="B14" s="101"/>
      <c r="C14" s="96"/>
      <c r="D14" s="96"/>
      <c r="E14" s="440"/>
      <c r="F14" s="96"/>
      <c r="G14" s="441"/>
      <c r="H14" s="442"/>
      <c r="I14" s="442"/>
      <c r="J14" s="442"/>
      <c r="K14" s="442"/>
      <c r="L14" s="442"/>
      <c r="M14" s="428">
        <f t="shared" si="2"/>
        <v>0</v>
      </c>
      <c r="N14" s="428"/>
      <c r="O14" s="428">
        <f t="shared" si="3"/>
        <v>0</v>
      </c>
      <c r="P14" s="428" t="str">
        <f t="shared" si="1"/>
        <v/>
      </c>
      <c r="Q14" s="82"/>
    </row>
    <row r="15" s="418" customFormat="1" ht="15.6" customHeight="1" spans="1:17">
      <c r="A15" s="96"/>
      <c r="B15" s="101"/>
      <c r="C15" s="96"/>
      <c r="D15" s="96"/>
      <c r="E15" s="440"/>
      <c r="F15" s="96"/>
      <c r="G15" s="441"/>
      <c r="H15" s="442"/>
      <c r="I15" s="442"/>
      <c r="J15" s="442"/>
      <c r="K15" s="442"/>
      <c r="L15" s="442"/>
      <c r="M15" s="428">
        <f t="shared" si="2"/>
        <v>0</v>
      </c>
      <c r="N15" s="428"/>
      <c r="O15" s="428">
        <f t="shared" si="3"/>
        <v>0</v>
      </c>
      <c r="P15" s="428" t="str">
        <f t="shared" si="1"/>
        <v/>
      </c>
      <c r="Q15" s="82"/>
    </row>
    <row r="16" s="418" customFormat="1" ht="15.6" customHeight="1" spans="1:17">
      <c r="A16" s="96"/>
      <c r="B16" s="445"/>
      <c r="C16" s="96"/>
      <c r="D16" s="96"/>
      <c r="E16" s="440"/>
      <c r="F16" s="96"/>
      <c r="G16" s="441"/>
      <c r="H16" s="442"/>
      <c r="I16" s="442"/>
      <c r="J16" s="442"/>
      <c r="K16" s="442"/>
      <c r="L16" s="442"/>
      <c r="M16" s="428">
        <f t="shared" si="2"/>
        <v>0</v>
      </c>
      <c r="N16" s="428"/>
      <c r="O16" s="428">
        <f t="shared" si="3"/>
        <v>0</v>
      </c>
      <c r="P16" s="428" t="str">
        <f t="shared" si="1"/>
        <v/>
      </c>
      <c r="Q16" s="82"/>
    </row>
    <row r="17" s="418" customFormat="1" ht="15.6" customHeight="1" spans="1:17">
      <c r="A17" s="96"/>
      <c r="B17" s="445"/>
      <c r="C17" s="96"/>
      <c r="D17" s="446"/>
      <c r="E17" s="440"/>
      <c r="F17" s="96"/>
      <c r="G17" s="441"/>
      <c r="H17" s="442"/>
      <c r="I17" s="442"/>
      <c r="J17" s="442"/>
      <c r="K17" s="442"/>
      <c r="L17" s="442"/>
      <c r="M17" s="428">
        <f t="shared" si="2"/>
        <v>0</v>
      </c>
      <c r="N17" s="428"/>
      <c r="O17" s="428">
        <f t="shared" si="3"/>
        <v>0</v>
      </c>
      <c r="P17" s="428" t="str">
        <f t="shared" si="1"/>
        <v/>
      </c>
      <c r="Q17" s="82"/>
    </row>
    <row r="18" s="418" customFormat="1" ht="15.6" customHeight="1" spans="1:17">
      <c r="A18" s="96"/>
      <c r="B18" s="445"/>
      <c r="C18" s="96"/>
      <c r="D18" s="446"/>
      <c r="E18" s="440"/>
      <c r="F18" s="96"/>
      <c r="G18" s="441"/>
      <c r="H18" s="442"/>
      <c r="I18" s="442"/>
      <c r="J18" s="442"/>
      <c r="K18" s="442"/>
      <c r="L18" s="442"/>
      <c r="M18" s="428">
        <f t="shared" si="2"/>
        <v>0</v>
      </c>
      <c r="N18" s="428"/>
      <c r="O18" s="428">
        <f t="shared" si="3"/>
        <v>0</v>
      </c>
      <c r="P18" s="428" t="str">
        <f t="shared" si="1"/>
        <v/>
      </c>
      <c r="Q18" s="82"/>
    </row>
    <row r="19" s="418" customFormat="1" ht="15.6" customHeight="1" spans="1:17">
      <c r="A19" s="96"/>
      <c r="B19" s="101"/>
      <c r="C19" s="96"/>
      <c r="D19" s="444"/>
      <c r="E19" s="440"/>
      <c r="F19" s="96"/>
      <c r="G19" s="441"/>
      <c r="H19" s="442"/>
      <c r="I19" s="442"/>
      <c r="J19" s="442"/>
      <c r="K19" s="442"/>
      <c r="L19" s="442"/>
      <c r="M19" s="428">
        <f t="shared" si="2"/>
        <v>0</v>
      </c>
      <c r="N19" s="428"/>
      <c r="O19" s="428">
        <f t="shared" si="3"/>
        <v>0</v>
      </c>
      <c r="P19" s="428" t="str">
        <f t="shared" si="1"/>
        <v/>
      </c>
      <c r="Q19" s="82"/>
    </row>
    <row r="20" s="418" customFormat="1" ht="15.6" customHeight="1" spans="1:17">
      <c r="A20" s="96"/>
      <c r="B20" s="101"/>
      <c r="C20" s="96"/>
      <c r="D20" s="96"/>
      <c r="E20" s="440"/>
      <c r="F20" s="96"/>
      <c r="G20" s="441"/>
      <c r="H20" s="442"/>
      <c r="I20" s="442"/>
      <c r="J20" s="442"/>
      <c r="K20" s="442"/>
      <c r="L20" s="442"/>
      <c r="M20" s="428">
        <f t="shared" si="2"/>
        <v>0</v>
      </c>
      <c r="N20" s="428"/>
      <c r="O20" s="428">
        <f t="shared" ref="O20:O31" si="4">N20-M20</f>
        <v>0</v>
      </c>
      <c r="P20" s="428" t="str">
        <f t="shared" si="1"/>
        <v/>
      </c>
      <c r="Q20" s="82"/>
    </row>
    <row r="21" s="418" customFormat="1" ht="15.6" customHeight="1" spans="1:17">
      <c r="A21" s="96"/>
      <c r="B21" s="101"/>
      <c r="C21" s="96"/>
      <c r="D21" s="96"/>
      <c r="E21" s="440"/>
      <c r="F21" s="96"/>
      <c r="G21" s="441"/>
      <c r="H21" s="442"/>
      <c r="I21" s="442"/>
      <c r="J21" s="442"/>
      <c r="K21" s="442"/>
      <c r="L21" s="442"/>
      <c r="M21" s="428">
        <f t="shared" si="2"/>
        <v>0</v>
      </c>
      <c r="N21" s="428"/>
      <c r="O21" s="428">
        <f t="shared" si="4"/>
        <v>0</v>
      </c>
      <c r="P21" s="428" t="str">
        <f t="shared" si="1"/>
        <v/>
      </c>
      <c r="Q21" s="82"/>
    </row>
    <row r="22" s="418" customFormat="1" ht="15.6" customHeight="1" spans="1:17">
      <c r="A22" s="96"/>
      <c r="B22" s="101"/>
      <c r="C22" s="96"/>
      <c r="D22" s="96"/>
      <c r="E22" s="440"/>
      <c r="F22" s="96"/>
      <c r="G22" s="441"/>
      <c r="H22" s="442"/>
      <c r="I22" s="442"/>
      <c r="J22" s="442"/>
      <c r="K22" s="442"/>
      <c r="L22" s="442"/>
      <c r="M22" s="428">
        <f t="shared" si="2"/>
        <v>0</v>
      </c>
      <c r="N22" s="428"/>
      <c r="O22" s="428">
        <f t="shared" si="4"/>
        <v>0</v>
      </c>
      <c r="P22" s="428" t="str">
        <f t="shared" si="1"/>
        <v/>
      </c>
      <c r="Q22" s="82"/>
    </row>
    <row r="23" s="418" customFormat="1" ht="15.6" customHeight="1" spans="1:17">
      <c r="A23" s="96"/>
      <c r="B23" s="101"/>
      <c r="C23" s="96"/>
      <c r="D23" s="96"/>
      <c r="E23" s="440"/>
      <c r="F23" s="96"/>
      <c r="G23" s="441"/>
      <c r="H23" s="442"/>
      <c r="I23" s="442"/>
      <c r="J23" s="442"/>
      <c r="K23" s="442"/>
      <c r="L23" s="442"/>
      <c r="M23" s="428">
        <f t="shared" si="2"/>
        <v>0</v>
      </c>
      <c r="N23" s="428"/>
      <c r="O23" s="428">
        <f t="shared" si="4"/>
        <v>0</v>
      </c>
      <c r="P23" s="428" t="str">
        <f t="shared" si="1"/>
        <v/>
      </c>
      <c r="Q23" s="82"/>
    </row>
    <row r="24" s="418" customFormat="1" ht="15.6" customHeight="1" spans="1:17">
      <c r="A24" s="96"/>
      <c r="B24" s="101"/>
      <c r="C24" s="96"/>
      <c r="D24" s="96"/>
      <c r="E24" s="440"/>
      <c r="F24" s="96"/>
      <c r="G24" s="441"/>
      <c r="H24" s="442"/>
      <c r="I24" s="442"/>
      <c r="J24" s="442"/>
      <c r="K24" s="442"/>
      <c r="L24" s="442"/>
      <c r="M24" s="428">
        <f t="shared" si="2"/>
        <v>0</v>
      </c>
      <c r="N24" s="428"/>
      <c r="O24" s="428">
        <f t="shared" si="4"/>
        <v>0</v>
      </c>
      <c r="P24" s="428" t="str">
        <f t="shared" si="1"/>
        <v/>
      </c>
      <c r="Q24" s="82"/>
    </row>
    <row r="25" s="418" customFormat="1" ht="15.6" customHeight="1" spans="1:17">
      <c r="A25" s="96"/>
      <c r="B25" s="101"/>
      <c r="C25" s="96"/>
      <c r="D25" s="96"/>
      <c r="E25" s="440"/>
      <c r="F25" s="96"/>
      <c r="G25" s="441"/>
      <c r="H25" s="442"/>
      <c r="I25" s="442"/>
      <c r="J25" s="442"/>
      <c r="K25" s="442"/>
      <c r="L25" s="442"/>
      <c r="M25" s="428">
        <f t="shared" si="2"/>
        <v>0</v>
      </c>
      <c r="N25" s="428"/>
      <c r="O25" s="428">
        <f t="shared" si="4"/>
        <v>0</v>
      </c>
      <c r="P25" s="428" t="str">
        <f t="shared" si="1"/>
        <v/>
      </c>
      <c r="Q25" s="82"/>
    </row>
    <row r="26" s="418" customFormat="1" ht="15.6" customHeight="1" spans="1:17">
      <c r="A26" s="96"/>
      <c r="B26" s="101"/>
      <c r="C26" s="96"/>
      <c r="D26" s="96"/>
      <c r="E26" s="440"/>
      <c r="F26" s="96"/>
      <c r="G26" s="441"/>
      <c r="H26" s="442"/>
      <c r="I26" s="442"/>
      <c r="J26" s="442"/>
      <c r="K26" s="442"/>
      <c r="L26" s="442"/>
      <c r="M26" s="428">
        <f t="shared" si="2"/>
        <v>0</v>
      </c>
      <c r="N26" s="428"/>
      <c r="O26" s="428">
        <f t="shared" si="4"/>
        <v>0</v>
      </c>
      <c r="P26" s="428" t="str">
        <f t="shared" si="1"/>
        <v/>
      </c>
      <c r="Q26" s="82"/>
    </row>
    <row r="27" s="418" customFormat="1" ht="15.6" customHeight="1" spans="1:17">
      <c r="A27" s="96"/>
      <c r="B27" s="101"/>
      <c r="C27" s="96"/>
      <c r="D27" s="96"/>
      <c r="E27" s="440"/>
      <c r="F27" s="96"/>
      <c r="G27" s="441"/>
      <c r="H27" s="442"/>
      <c r="I27" s="442"/>
      <c r="J27" s="442"/>
      <c r="K27" s="442"/>
      <c r="L27" s="442"/>
      <c r="M27" s="428">
        <f t="shared" si="2"/>
        <v>0</v>
      </c>
      <c r="N27" s="428"/>
      <c r="O27" s="428">
        <f t="shared" si="4"/>
        <v>0</v>
      </c>
      <c r="P27" s="428" t="str">
        <f t="shared" si="1"/>
        <v/>
      </c>
      <c r="Q27" s="82"/>
    </row>
    <row r="28" s="418" customFormat="1" ht="15.6" customHeight="1" spans="1:17">
      <c r="A28" s="96"/>
      <c r="B28" s="101"/>
      <c r="C28" s="96"/>
      <c r="D28" s="96"/>
      <c r="E28" s="440"/>
      <c r="F28" s="96"/>
      <c r="G28" s="441"/>
      <c r="H28" s="442"/>
      <c r="I28" s="442"/>
      <c r="J28" s="442"/>
      <c r="K28" s="442"/>
      <c r="L28" s="442"/>
      <c r="M28" s="428">
        <f t="shared" si="2"/>
        <v>0</v>
      </c>
      <c r="N28" s="428"/>
      <c r="O28" s="428">
        <f t="shared" si="4"/>
        <v>0</v>
      </c>
      <c r="P28" s="428" t="str">
        <f t="shared" si="1"/>
        <v/>
      </c>
      <c r="Q28" s="82"/>
    </row>
    <row r="29" s="418" customFormat="1" ht="15.6" customHeight="1" spans="1:17">
      <c r="A29" s="96"/>
      <c r="B29" s="101"/>
      <c r="C29" s="96"/>
      <c r="D29" s="96"/>
      <c r="E29" s="440"/>
      <c r="F29" s="96"/>
      <c r="G29" s="441"/>
      <c r="H29" s="442"/>
      <c r="I29" s="442"/>
      <c r="J29" s="442"/>
      <c r="K29" s="442"/>
      <c r="L29" s="442"/>
      <c r="M29" s="428">
        <f t="shared" si="2"/>
        <v>0</v>
      </c>
      <c r="N29" s="428"/>
      <c r="O29" s="428">
        <f t="shared" si="4"/>
        <v>0</v>
      </c>
      <c r="P29" s="428" t="str">
        <f t="shared" si="1"/>
        <v/>
      </c>
      <c r="Q29" s="82"/>
    </row>
    <row r="30" s="418" customFormat="1" ht="15.6" customHeight="1" spans="1:17">
      <c r="A30" s="96"/>
      <c r="B30" s="101"/>
      <c r="C30" s="96"/>
      <c r="D30" s="96"/>
      <c r="E30" s="440"/>
      <c r="F30" s="96"/>
      <c r="G30" s="428"/>
      <c r="H30" s="96"/>
      <c r="I30" s="96"/>
      <c r="J30" s="96"/>
      <c r="K30" s="96"/>
      <c r="L30" s="96"/>
      <c r="M30" s="428">
        <f t="shared" si="2"/>
        <v>0</v>
      </c>
      <c r="N30" s="428"/>
      <c r="O30" s="428">
        <f t="shared" si="4"/>
        <v>0</v>
      </c>
      <c r="P30" s="428" t="str">
        <f t="shared" si="1"/>
        <v/>
      </c>
      <c r="Q30" s="82"/>
    </row>
    <row r="31" s="418" customFormat="1" ht="15.6" customHeight="1" spans="1:17">
      <c r="A31" s="447" t="s">
        <v>429</v>
      </c>
      <c r="B31" s="448"/>
      <c r="C31" s="448"/>
      <c r="D31" s="96"/>
      <c r="E31" s="440"/>
      <c r="F31" s="96"/>
      <c r="G31" s="428">
        <f>SUM(G7:G30)</f>
        <v>0</v>
      </c>
      <c r="H31" s="428">
        <f t="shared" ref="H31:N31" si="5">SUM(H7:H30)</f>
        <v>0</v>
      </c>
      <c r="I31" s="428">
        <f t="shared" si="5"/>
        <v>0</v>
      </c>
      <c r="J31" s="428">
        <f t="shared" si="5"/>
        <v>0</v>
      </c>
      <c r="K31" s="428">
        <f t="shared" si="5"/>
        <v>0</v>
      </c>
      <c r="L31" s="428">
        <f t="shared" si="5"/>
        <v>0</v>
      </c>
      <c r="M31" s="428">
        <f t="shared" si="5"/>
        <v>0</v>
      </c>
      <c r="N31" s="428">
        <f t="shared" si="5"/>
        <v>0</v>
      </c>
      <c r="O31" s="428">
        <f t="shared" si="4"/>
        <v>0</v>
      </c>
      <c r="P31" s="428" t="str">
        <f t="shared" si="1"/>
        <v/>
      </c>
      <c r="Q31" s="82"/>
    </row>
    <row r="32" s="418" customFormat="1" ht="15.6" customHeight="1" spans="1:17">
      <c r="A32" s="447" t="s">
        <v>476</v>
      </c>
      <c r="B32" s="448"/>
      <c r="C32" s="448"/>
      <c r="D32" s="96"/>
      <c r="E32" s="440"/>
      <c r="F32" s="96"/>
      <c r="G32" s="96"/>
      <c r="H32" s="96"/>
      <c r="I32" s="96"/>
      <c r="J32" s="96"/>
      <c r="K32" s="96"/>
      <c r="L32" s="96"/>
      <c r="M32" s="428"/>
      <c r="N32" s="428"/>
      <c r="O32" s="428">
        <f t="shared" ref="O32:O34" si="6">N32-M32</f>
        <v>0</v>
      </c>
      <c r="P32" s="428" t="str">
        <f t="shared" si="1"/>
        <v/>
      </c>
      <c r="Q32" s="82"/>
    </row>
    <row r="33" s="418" customFormat="1" ht="15.6" customHeight="1" spans="1:17">
      <c r="A33" s="447" t="s">
        <v>448</v>
      </c>
      <c r="B33" s="448"/>
      <c r="C33" s="448"/>
      <c r="D33" s="96"/>
      <c r="E33" s="440"/>
      <c r="F33" s="96"/>
      <c r="G33" s="96"/>
      <c r="H33" s="96"/>
      <c r="I33" s="96"/>
      <c r="J33" s="96"/>
      <c r="K33" s="96"/>
      <c r="L33" s="96"/>
      <c r="M33" s="428"/>
      <c r="N33" s="428"/>
      <c r="O33" s="428">
        <f t="shared" si="6"/>
        <v>0</v>
      </c>
      <c r="P33" s="428" t="str">
        <f t="shared" si="1"/>
        <v/>
      </c>
      <c r="Q33" s="82"/>
    </row>
    <row r="34" s="418" customFormat="1" ht="15.6" customHeight="1" spans="1:17">
      <c r="A34" s="447" t="s">
        <v>372</v>
      </c>
      <c r="B34" s="448"/>
      <c r="C34" s="448"/>
      <c r="D34" s="96"/>
      <c r="E34" s="440"/>
      <c r="F34" s="96"/>
      <c r="G34" s="428">
        <f t="shared" ref="G34:M34" si="7">G31-G32</f>
        <v>0</v>
      </c>
      <c r="H34" s="428">
        <f t="shared" si="7"/>
        <v>0</v>
      </c>
      <c r="I34" s="428">
        <f t="shared" si="7"/>
        <v>0</v>
      </c>
      <c r="J34" s="428">
        <f t="shared" si="7"/>
        <v>0</v>
      </c>
      <c r="K34" s="428">
        <f t="shared" si="7"/>
        <v>0</v>
      </c>
      <c r="L34" s="428">
        <f t="shared" si="7"/>
        <v>0</v>
      </c>
      <c r="M34" s="428">
        <f t="shared" si="7"/>
        <v>0</v>
      </c>
      <c r="N34" s="428">
        <f>N31-N33</f>
        <v>0</v>
      </c>
      <c r="O34" s="428">
        <f t="shared" si="6"/>
        <v>0</v>
      </c>
      <c r="P34" s="428" t="str">
        <f t="shared" si="1"/>
        <v/>
      </c>
      <c r="Q34" s="82"/>
    </row>
    <row r="35" ht="15.6" customHeight="1" spans="1:17">
      <c r="A35" s="330" t="str">
        <f>填表信息!A6&amp;填表信息!B6</f>
        <v>产权持有人填表人：罗钰</v>
      </c>
      <c r="B35" s="330"/>
      <c r="C35" s="449"/>
      <c r="D35" s="449"/>
      <c r="E35" s="449"/>
      <c r="N35" s="319" t="str">
        <f>填表信息!A26&amp;填表信息!B26</f>
        <v>评估人员：XXX</v>
      </c>
      <c r="O35" s="87"/>
      <c r="P35" s="87"/>
      <c r="Q35" s="87"/>
    </row>
    <row r="36" ht="15.6" customHeight="1" spans="1:5">
      <c r="A36" s="107" t="str">
        <f>填表信息!A7&amp;" "&amp;TEXT(填表信息!B7,"yyyy年mm月dd日")</f>
        <v>填表日期： 2023年11月06日</v>
      </c>
      <c r="B36" s="133"/>
      <c r="C36" s="450"/>
      <c r="D36" s="450"/>
      <c r="E36" s="450"/>
    </row>
    <row r="37" customHeight="1" spans="2:13">
      <c r="B37" s="117"/>
      <c r="C37" s="69"/>
      <c r="D37" s="69"/>
      <c r="M37" s="114"/>
    </row>
    <row r="38" customHeight="1" spans="2:3">
      <c r="B38" s="117"/>
      <c r="C38" s="69"/>
    </row>
  </sheetData>
  <mergeCells count="19">
    <mergeCell ref="A1:Q1"/>
    <mergeCell ref="A2:Q2"/>
    <mergeCell ref="A4:D4"/>
    <mergeCell ref="G5:L5"/>
    <mergeCell ref="A31:B31"/>
    <mergeCell ref="A32:B32"/>
    <mergeCell ref="A33:B33"/>
    <mergeCell ref="A34:B34"/>
    <mergeCell ref="A5:A6"/>
    <mergeCell ref="B5:B6"/>
    <mergeCell ref="C5:C6"/>
    <mergeCell ref="D5:D6"/>
    <mergeCell ref="E5:E6"/>
    <mergeCell ref="F5:F6"/>
    <mergeCell ref="M5:M6"/>
    <mergeCell ref="N5:N6"/>
    <mergeCell ref="O5:O6"/>
    <mergeCell ref="P5:P6"/>
    <mergeCell ref="Q5:Q6"/>
  </mergeCells>
  <printOptions horizontalCentered="1"/>
  <pageMargins left="0.98" right="0.98" top="0.87" bottom="0.87" header="1.06" footer="0.51"/>
  <pageSetup paperSize="9" scale="57" fitToHeight="0" orientation="landscape"/>
  <headerFooter alignWithMargins="0"/>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tabColor rgb="FF92D050"/>
    <pageSetUpPr fitToPage="1"/>
  </sheetPr>
  <dimension ref="A1:F27"/>
  <sheetViews>
    <sheetView view="pageBreakPreview" zoomScaleNormal="100" workbookViewId="0">
      <selection activeCell="E10" sqref="E10"/>
    </sheetView>
  </sheetViews>
  <sheetFormatPr defaultColWidth="9" defaultRowHeight="15.75" customHeight="1" outlineLevelCol="5"/>
  <cols>
    <col min="1" max="1" width="6.9" style="392" customWidth="1"/>
    <col min="2" max="2" width="26.9" style="392" customWidth="1"/>
    <col min="3" max="3" width="22.6" style="392" customWidth="1"/>
    <col min="4" max="4" width="23.6" style="392" customWidth="1"/>
    <col min="5" max="5" width="19.1" style="392" customWidth="1"/>
    <col min="6" max="6" width="12.6" style="392" customWidth="1"/>
    <col min="7" max="16384" width="9" style="392"/>
  </cols>
  <sheetData>
    <row r="1" s="417" customFormat="1" ht="30" customHeight="1" spans="1:6">
      <c r="A1" s="419" t="s">
        <v>477</v>
      </c>
      <c r="B1" s="419"/>
      <c r="C1" s="419"/>
      <c r="D1" s="419"/>
      <c r="E1" s="419"/>
      <c r="F1" s="419"/>
    </row>
    <row r="2" ht="14.1" customHeight="1" spans="1:6">
      <c r="A2" s="394" t="str">
        <f>填表信息!A17&amp;" "&amp;TEXT(填表信息!B17,"yyyy年mm月dd日")</f>
        <v>评估基准日： 2023年07月31日</v>
      </c>
      <c r="B2" s="394"/>
      <c r="C2" s="394"/>
      <c r="D2" s="394"/>
      <c r="E2" s="394"/>
      <c r="F2" s="394"/>
    </row>
    <row r="3" ht="14.1" customHeight="1" spans="1:6">
      <c r="A3" s="394"/>
      <c r="B3" s="394"/>
      <c r="C3" s="394"/>
      <c r="D3" s="394"/>
      <c r="E3" s="394"/>
      <c r="F3" s="420" t="s">
        <v>478</v>
      </c>
    </row>
    <row r="4" customHeight="1" spans="1:6">
      <c r="A4" s="396" t="str">
        <f>填表信息!A5&amp;填表信息!B5</f>
        <v>产权持有人：北京巴布科克·威尔科克斯有限公司</v>
      </c>
      <c r="B4" s="396"/>
      <c r="C4" s="396"/>
      <c r="F4" s="421" t="s">
        <v>286</v>
      </c>
    </row>
    <row r="5" s="393" customFormat="1" customHeight="1" spans="1:6">
      <c r="A5" s="399" t="s">
        <v>363</v>
      </c>
      <c r="B5" s="399" t="s">
        <v>364</v>
      </c>
      <c r="C5" s="399" t="s">
        <v>247</v>
      </c>
      <c r="D5" s="399" t="s">
        <v>289</v>
      </c>
      <c r="E5" s="422" t="s">
        <v>251</v>
      </c>
      <c r="F5" s="399" t="s">
        <v>290</v>
      </c>
    </row>
    <row r="6" customHeight="1" spans="1:6">
      <c r="A6" s="399" t="s">
        <v>479</v>
      </c>
      <c r="B6" s="423" t="s">
        <v>480</v>
      </c>
      <c r="C6" s="424">
        <f>'3-9-1材料采购（在途物资）'!F27</f>
        <v>0</v>
      </c>
      <c r="D6" s="403">
        <f>'3-9-1材料采购（在途物资）'!I27</f>
        <v>0</v>
      </c>
      <c r="E6" s="403">
        <f>D6-C6</f>
        <v>0</v>
      </c>
      <c r="F6" s="425" t="str">
        <f>IF(C6=0,"",E6/C6*100)</f>
        <v/>
      </c>
    </row>
    <row r="7" customHeight="1" spans="1:6">
      <c r="A7" s="399" t="s">
        <v>481</v>
      </c>
      <c r="B7" s="426" t="s">
        <v>482</v>
      </c>
      <c r="C7" s="424">
        <f>'3-9-2原材料'!G28</f>
        <v>0</v>
      </c>
      <c r="D7" s="403">
        <f>'3-9-2原材料'!J28</f>
        <v>0</v>
      </c>
      <c r="E7" s="403">
        <f t="shared" ref="E7:E25" si="0">D7-C7</f>
        <v>0</v>
      </c>
      <c r="F7" s="425" t="str">
        <f t="shared" ref="F7:F25" si="1">IF(C7=0,"",E7/C7*100)</f>
        <v/>
      </c>
    </row>
    <row r="8" customHeight="1" spans="1:6">
      <c r="A8" s="399" t="s">
        <v>483</v>
      </c>
      <c r="B8" s="426" t="s">
        <v>484</v>
      </c>
      <c r="C8" s="424">
        <f>'3-9-3在库周转材料'!G28</f>
        <v>0</v>
      </c>
      <c r="D8" s="403">
        <f>'3-9-3在库周转材料'!J28</f>
        <v>0</v>
      </c>
      <c r="E8" s="403">
        <f t="shared" si="0"/>
        <v>0</v>
      </c>
      <c r="F8" s="425" t="str">
        <f t="shared" si="1"/>
        <v/>
      </c>
    </row>
    <row r="9" customHeight="1" spans="1:6">
      <c r="A9" s="399" t="s">
        <v>485</v>
      </c>
      <c r="B9" s="426" t="s">
        <v>486</v>
      </c>
      <c r="C9" s="424">
        <f>'3-9-4委托加工物资'!G28</f>
        <v>0</v>
      </c>
      <c r="D9" s="403">
        <f>'3-9-4委托加工物资'!J28</f>
        <v>0</v>
      </c>
      <c r="E9" s="403">
        <f t="shared" si="0"/>
        <v>0</v>
      </c>
      <c r="F9" s="425" t="str">
        <f t="shared" si="1"/>
        <v/>
      </c>
    </row>
    <row r="10" customHeight="1" spans="1:6">
      <c r="A10" s="399" t="s">
        <v>487</v>
      </c>
      <c r="B10" s="426" t="s">
        <v>488</v>
      </c>
      <c r="C10" s="424">
        <f>'3-9-5产成品（库存商品）'!G28</f>
        <v>0</v>
      </c>
      <c r="D10" s="403">
        <f>'3-9-5产成品（库存商品）'!J28</f>
        <v>0</v>
      </c>
      <c r="E10" s="403">
        <f t="shared" si="0"/>
        <v>0</v>
      </c>
      <c r="F10" s="425" t="str">
        <f t="shared" si="1"/>
        <v/>
      </c>
    </row>
    <row r="11" customHeight="1" spans="1:6">
      <c r="A11" s="399" t="s">
        <v>489</v>
      </c>
      <c r="B11" s="426" t="s">
        <v>490</v>
      </c>
      <c r="C11" s="424">
        <f>'3-9-6在产品（自制半成品）'!F28</f>
        <v>0</v>
      </c>
      <c r="D11" s="403">
        <f>'3-9-6在产品（自制半成品）'!I28</f>
        <v>0</v>
      </c>
      <c r="E11" s="403">
        <f t="shared" si="0"/>
        <v>0</v>
      </c>
      <c r="F11" s="425" t="str">
        <f t="shared" si="1"/>
        <v/>
      </c>
    </row>
    <row r="12" customHeight="1" spans="1:6">
      <c r="A12" s="399" t="s">
        <v>491</v>
      </c>
      <c r="B12" s="426" t="s">
        <v>492</v>
      </c>
      <c r="C12" s="424">
        <f>'3-9-7发出商品'!G28</f>
        <v>0</v>
      </c>
      <c r="D12" s="403">
        <f>'3-9-7发出商品'!J28</f>
        <v>0</v>
      </c>
      <c r="E12" s="403">
        <f t="shared" si="0"/>
        <v>0</v>
      </c>
      <c r="F12" s="425" t="str">
        <f t="shared" si="1"/>
        <v/>
      </c>
    </row>
    <row r="13" customHeight="1" spans="1:6">
      <c r="A13" s="399" t="s">
        <v>493</v>
      </c>
      <c r="B13" s="426" t="s">
        <v>494</v>
      </c>
      <c r="C13" s="424">
        <f>'3-9-8在用周转材料'!F28</f>
        <v>0</v>
      </c>
      <c r="D13" s="403">
        <f>'3-9-8在用周转材料'!J28</f>
        <v>0</v>
      </c>
      <c r="E13" s="403">
        <f t="shared" si="0"/>
        <v>0</v>
      </c>
      <c r="F13" s="425" t="str">
        <f t="shared" si="1"/>
        <v/>
      </c>
    </row>
    <row r="14" s="418" customFormat="1" customHeight="1" spans="1:6">
      <c r="A14" s="399" t="s">
        <v>495</v>
      </c>
      <c r="B14" s="423" t="s">
        <v>496</v>
      </c>
      <c r="C14" s="427">
        <f>'3-9-9未结算工程'!K27</f>
        <v>0</v>
      </c>
      <c r="D14" s="428">
        <f>'3-9-9未结算工程'!L27</f>
        <v>0</v>
      </c>
      <c r="E14" s="403">
        <f t="shared" si="0"/>
        <v>0</v>
      </c>
      <c r="F14" s="425" t="str">
        <f t="shared" si="1"/>
        <v/>
      </c>
    </row>
    <row r="15" customHeight="1" spans="1:6">
      <c r="A15" s="399" t="s">
        <v>497</v>
      </c>
      <c r="B15" s="429" t="s">
        <v>498</v>
      </c>
      <c r="C15" s="424">
        <f>'3-9-10未完工程施工'!I26</f>
        <v>0</v>
      </c>
      <c r="D15" s="424">
        <f>'3-9-10未完工程施工'!J26</f>
        <v>0</v>
      </c>
      <c r="E15" s="403">
        <f t="shared" si="0"/>
        <v>0</v>
      </c>
      <c r="F15" s="425" t="str">
        <f t="shared" si="1"/>
        <v/>
      </c>
    </row>
    <row r="16" customHeight="1" spans="1:6">
      <c r="A16" s="399"/>
      <c r="B16" s="430"/>
      <c r="C16" s="424"/>
      <c r="D16" s="403"/>
      <c r="E16" s="403"/>
      <c r="F16" s="425"/>
    </row>
    <row r="17" customHeight="1" spans="1:6">
      <c r="A17" s="43"/>
      <c r="B17" s="430"/>
      <c r="C17" s="424"/>
      <c r="D17" s="403"/>
      <c r="E17" s="403"/>
      <c r="F17" s="425"/>
    </row>
    <row r="18" customHeight="1" spans="1:6">
      <c r="A18" s="43"/>
      <c r="B18" s="430"/>
      <c r="C18" s="424"/>
      <c r="D18" s="403"/>
      <c r="E18" s="403"/>
      <c r="F18" s="425"/>
    </row>
    <row r="19" customHeight="1" spans="1:6">
      <c r="A19" s="43"/>
      <c r="B19" s="430"/>
      <c r="C19" s="424"/>
      <c r="D19" s="403"/>
      <c r="E19" s="403"/>
      <c r="F19" s="425"/>
    </row>
    <row r="20" customHeight="1" spans="1:6">
      <c r="A20" s="43"/>
      <c r="B20" s="430"/>
      <c r="C20" s="424"/>
      <c r="D20" s="403"/>
      <c r="E20" s="403"/>
      <c r="F20" s="425"/>
    </row>
    <row r="21" customHeight="1" spans="1:6">
      <c r="A21" s="43"/>
      <c r="B21" s="430"/>
      <c r="C21" s="424"/>
      <c r="D21" s="403"/>
      <c r="E21" s="403"/>
      <c r="F21" s="425"/>
    </row>
    <row r="22" customHeight="1" spans="1:6">
      <c r="A22" s="43"/>
      <c r="B22" s="430"/>
      <c r="C22" s="424"/>
      <c r="D22" s="403"/>
      <c r="E22" s="403"/>
      <c r="F22" s="425"/>
    </row>
    <row r="23" customHeight="1" spans="1:6">
      <c r="A23" s="404" t="s">
        <v>397</v>
      </c>
      <c r="B23" s="405"/>
      <c r="C23" s="424">
        <f>SUM(C6:C22)</f>
        <v>0</v>
      </c>
      <c r="D23" s="424">
        <f>SUM(D6:D22)</f>
        <v>0</v>
      </c>
      <c r="E23" s="403">
        <f t="shared" si="0"/>
        <v>0</v>
      </c>
      <c r="F23" s="425" t="str">
        <f t="shared" si="1"/>
        <v/>
      </c>
    </row>
    <row r="24" customHeight="1" spans="1:6">
      <c r="A24" s="404" t="s">
        <v>499</v>
      </c>
      <c r="B24" s="405"/>
      <c r="C24" s="59"/>
      <c r="D24" s="402">
        <v>0</v>
      </c>
      <c r="E24" s="403">
        <f t="shared" si="0"/>
        <v>0</v>
      </c>
      <c r="F24" s="425" t="str">
        <f t="shared" si="1"/>
        <v/>
      </c>
    </row>
    <row r="25" customHeight="1" spans="1:6">
      <c r="A25" s="404" t="s">
        <v>397</v>
      </c>
      <c r="B25" s="405"/>
      <c r="C25" s="424">
        <f>C23-C24</f>
        <v>0</v>
      </c>
      <c r="D25" s="424">
        <f>D23-D24</f>
        <v>0</v>
      </c>
      <c r="E25" s="403">
        <f t="shared" si="0"/>
        <v>0</v>
      </c>
      <c r="F25" s="425" t="str">
        <f t="shared" si="1"/>
        <v/>
      </c>
    </row>
    <row r="26" customHeight="1" spans="1:6">
      <c r="A26" s="431"/>
      <c r="D26" s="416" t="str">
        <f>填表信息!A27&amp;填表信息!B27</f>
        <v>评估人员：XXX</v>
      </c>
      <c r="E26" s="409"/>
      <c r="F26" s="409"/>
    </row>
    <row r="27" customHeight="1" spans="1:3">
      <c r="A27" s="431"/>
      <c r="C27" s="432"/>
    </row>
  </sheetData>
  <mergeCells count="6">
    <mergeCell ref="A1:F1"/>
    <mergeCell ref="A2:F2"/>
    <mergeCell ref="A4:C4"/>
    <mergeCell ref="A23:B23"/>
    <mergeCell ref="A24:B24"/>
    <mergeCell ref="A25:B25"/>
  </mergeCells>
  <hyperlinks>
    <hyperlink ref="B6" location="'3-9-1材料采购（在途物资）'!A1" display="材料采购（在途物资）"/>
    <hyperlink ref="B7" location="'3-9-2原材料'!A1" display="原材料"/>
    <hyperlink ref="B8" location="'3-9-3在库周转材料'!A1" display="在库周转材料"/>
    <hyperlink ref="B9" location="'3-9-4委托加工物资'!A1" display="委托加工物资"/>
    <hyperlink ref="B10" location="'3-9-5产成品（库存商品）'!A1" display="产成品（库存商品）"/>
    <hyperlink ref="B11" location="'3-9-6在产品（自制半成品）'!A1" display="在产品（自制半成品）"/>
    <hyperlink ref="B12" location="'3-9-7发出商品'!A1" display="发出商品"/>
    <hyperlink ref="B13" location="'3-9-8在用周转材料'!A1" display="在用周转材料"/>
    <hyperlink ref="B14" location="'3-9-9未结算工程'!A1" display="未结算工程"/>
    <hyperlink ref="B15" location="'3-9-10未完工程施工'!A1" display="未完工程施工"/>
  </hyperlinks>
  <printOptions horizontalCentered="1"/>
  <pageMargins left="0.35" right="0.35" top="0.87" bottom="0.79" header="1.06" footer="0.51"/>
  <pageSetup paperSize="9" fitToHeight="0" orientation="landscape"/>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L29"/>
  <sheetViews>
    <sheetView view="pageBreakPreview" zoomScaleNormal="100" workbookViewId="0">
      <selection activeCell="E10" sqref="E10"/>
    </sheetView>
  </sheetViews>
  <sheetFormatPr defaultColWidth="9" defaultRowHeight="15.75" customHeight="1"/>
  <cols>
    <col min="1" max="1" width="5.5" style="13" customWidth="1"/>
    <col min="2" max="2" width="14.6" style="13" customWidth="1"/>
    <col min="3" max="3" width="5.4" style="13" customWidth="1"/>
    <col min="4" max="4" width="9.6" style="13" customWidth="1"/>
    <col min="5" max="5" width="7.6" style="13" customWidth="1"/>
    <col min="6" max="6" width="13.1" style="13" customWidth="1"/>
    <col min="7" max="8" width="10.6" style="13" customWidth="1"/>
    <col min="9" max="9" width="12.6" style="13" customWidth="1"/>
    <col min="10" max="10" width="9.6" style="13" customWidth="1"/>
    <col min="11" max="11" width="7" style="13" customWidth="1"/>
    <col min="12" max="12" width="13.1" style="13" customWidth="1"/>
    <col min="13" max="16384" width="9" style="13"/>
  </cols>
  <sheetData>
    <row r="1" s="11" customFormat="1" ht="30" customHeight="1" spans="1:12">
      <c r="A1" s="14" t="s">
        <v>500</v>
      </c>
      <c r="B1" s="15"/>
      <c r="C1" s="15"/>
      <c r="D1" s="15"/>
      <c r="E1" s="15"/>
      <c r="F1" s="15"/>
      <c r="G1" s="15"/>
      <c r="H1" s="15"/>
      <c r="I1" s="15"/>
      <c r="J1" s="15"/>
      <c r="K1" s="15"/>
      <c r="L1" s="15"/>
    </row>
    <row r="2" s="392" customFormat="1" ht="14.1" customHeight="1" spans="1:12">
      <c r="A2" s="394" t="str">
        <f>填表信息!A17&amp;" "&amp;TEXT(填表信息!B17,"yyyy年mm月dd日")</f>
        <v>评估基准日： 2023年07月31日</v>
      </c>
      <c r="B2" s="394"/>
      <c r="C2" s="394"/>
      <c r="D2" s="394"/>
      <c r="E2" s="394"/>
      <c r="F2" s="394"/>
      <c r="G2" s="395"/>
      <c r="H2" s="395"/>
      <c r="I2" s="395"/>
      <c r="J2" s="395"/>
      <c r="K2" s="395"/>
      <c r="L2" s="395"/>
    </row>
    <row r="3" s="392" customFormat="1" ht="14.1" customHeight="1" spans="1:12">
      <c r="A3" s="394"/>
      <c r="B3" s="394"/>
      <c r="C3" s="394"/>
      <c r="D3" s="394"/>
      <c r="E3" s="394"/>
      <c r="F3" s="394"/>
      <c r="G3" s="395"/>
      <c r="H3" s="395"/>
      <c r="I3" s="395"/>
      <c r="J3" s="395"/>
      <c r="K3" s="395"/>
      <c r="L3" s="412" t="s">
        <v>501</v>
      </c>
    </row>
    <row r="4" s="392" customFormat="1" customHeight="1" spans="1:12">
      <c r="A4" s="396" t="str">
        <f>填表信息!A5&amp;填表信息!B5</f>
        <v>产权持有人：北京巴布科克·威尔科克斯有限公司</v>
      </c>
      <c r="B4" s="396"/>
      <c r="C4" s="396"/>
      <c r="L4" s="413" t="s">
        <v>286</v>
      </c>
    </row>
    <row r="5" s="393" customFormat="1" customHeight="1" spans="1:12">
      <c r="A5" s="43" t="s">
        <v>287</v>
      </c>
      <c r="B5" s="43" t="s">
        <v>502</v>
      </c>
      <c r="C5" s="397" t="s">
        <v>503</v>
      </c>
      <c r="D5" s="43" t="s">
        <v>247</v>
      </c>
      <c r="E5" s="43"/>
      <c r="F5" s="43"/>
      <c r="G5" s="43" t="s">
        <v>289</v>
      </c>
      <c r="H5" s="43"/>
      <c r="I5" s="43"/>
      <c r="J5" s="414" t="s">
        <v>251</v>
      </c>
      <c r="K5" s="43" t="s">
        <v>290</v>
      </c>
      <c r="L5" s="43" t="s">
        <v>365</v>
      </c>
    </row>
    <row r="6" s="393" customFormat="1" customHeight="1" spans="1:12">
      <c r="A6" s="43"/>
      <c r="B6" s="43"/>
      <c r="C6" s="398"/>
      <c r="D6" s="43" t="s">
        <v>504</v>
      </c>
      <c r="E6" s="43" t="s">
        <v>505</v>
      </c>
      <c r="F6" s="43" t="s">
        <v>506</v>
      </c>
      <c r="G6" s="43" t="s">
        <v>507</v>
      </c>
      <c r="H6" s="43" t="s">
        <v>508</v>
      </c>
      <c r="I6" s="43" t="s">
        <v>506</v>
      </c>
      <c r="J6" s="415"/>
      <c r="K6" s="43"/>
      <c r="L6" s="43"/>
    </row>
    <row r="7" s="392" customFormat="1" customHeight="1" spans="1:12">
      <c r="A7" s="399"/>
      <c r="B7" s="400"/>
      <c r="C7" s="401"/>
      <c r="D7" s="402"/>
      <c r="E7" s="403"/>
      <c r="F7" s="402"/>
      <c r="G7" s="403"/>
      <c r="H7" s="403"/>
      <c r="I7" s="403"/>
      <c r="J7" s="403">
        <f>I7-F7</f>
        <v>0</v>
      </c>
      <c r="K7" s="403" t="str">
        <f>IF(F7=0,"",J7/F7*100)</f>
        <v/>
      </c>
      <c r="L7" s="59"/>
    </row>
    <row r="8" s="392" customFormat="1" customHeight="1" spans="1:12">
      <c r="A8" s="399"/>
      <c r="B8" s="400"/>
      <c r="C8" s="401"/>
      <c r="D8" s="402"/>
      <c r="E8" s="403"/>
      <c r="F8" s="402"/>
      <c r="G8" s="403"/>
      <c r="H8" s="403"/>
      <c r="I8" s="403"/>
      <c r="J8" s="403">
        <f t="shared" ref="J8:J27" si="0">I8-F8</f>
        <v>0</v>
      </c>
      <c r="K8" s="403" t="str">
        <f t="shared" ref="K8:K27" si="1">IF(F8=0,"",J8/F8*100)</f>
        <v/>
      </c>
      <c r="L8" s="59"/>
    </row>
    <row r="9" s="392" customFormat="1" customHeight="1" spans="1:12">
      <c r="A9" s="399"/>
      <c r="B9" s="400"/>
      <c r="C9" s="401"/>
      <c r="D9" s="402"/>
      <c r="E9" s="403"/>
      <c r="F9" s="402"/>
      <c r="G9" s="403"/>
      <c r="H9" s="403"/>
      <c r="I9" s="403"/>
      <c r="J9" s="403">
        <f t="shared" si="0"/>
        <v>0</v>
      </c>
      <c r="K9" s="403" t="str">
        <f t="shared" si="1"/>
        <v/>
      </c>
      <c r="L9" s="59"/>
    </row>
    <row r="10" s="392" customFormat="1" customHeight="1" spans="1:12">
      <c r="A10" s="399"/>
      <c r="B10" s="400"/>
      <c r="C10" s="401"/>
      <c r="D10" s="402"/>
      <c r="E10" s="403"/>
      <c r="F10" s="402"/>
      <c r="G10" s="403"/>
      <c r="H10" s="403"/>
      <c r="I10" s="403"/>
      <c r="J10" s="403">
        <f t="shared" si="0"/>
        <v>0</v>
      </c>
      <c r="K10" s="403" t="str">
        <f t="shared" si="1"/>
        <v/>
      </c>
      <c r="L10" s="59"/>
    </row>
    <row r="11" s="392" customFormat="1" customHeight="1" spans="1:12">
      <c r="A11" s="399"/>
      <c r="B11" s="400"/>
      <c r="C11" s="401"/>
      <c r="D11" s="402"/>
      <c r="E11" s="403"/>
      <c r="F11" s="402"/>
      <c r="G11" s="403"/>
      <c r="H11" s="403"/>
      <c r="I11" s="403"/>
      <c r="J11" s="403">
        <f t="shared" si="0"/>
        <v>0</v>
      </c>
      <c r="K11" s="403" t="str">
        <f t="shared" si="1"/>
        <v/>
      </c>
      <c r="L11" s="59"/>
    </row>
    <row r="12" s="392" customFormat="1" customHeight="1" spans="1:12">
      <c r="A12" s="399"/>
      <c r="B12" s="400"/>
      <c r="C12" s="401"/>
      <c r="D12" s="402"/>
      <c r="E12" s="403"/>
      <c r="F12" s="402"/>
      <c r="G12" s="403"/>
      <c r="H12" s="403"/>
      <c r="I12" s="403"/>
      <c r="J12" s="403">
        <f t="shared" si="0"/>
        <v>0</v>
      </c>
      <c r="K12" s="403" t="str">
        <f t="shared" si="1"/>
        <v/>
      </c>
      <c r="L12" s="59"/>
    </row>
    <row r="13" s="392" customFormat="1" customHeight="1" spans="1:12">
      <c r="A13" s="399"/>
      <c r="B13" s="400"/>
      <c r="C13" s="401"/>
      <c r="D13" s="402"/>
      <c r="E13" s="403"/>
      <c r="F13" s="402"/>
      <c r="G13" s="403"/>
      <c r="H13" s="403"/>
      <c r="I13" s="403"/>
      <c r="J13" s="403">
        <f t="shared" si="0"/>
        <v>0</v>
      </c>
      <c r="K13" s="403" t="str">
        <f t="shared" si="1"/>
        <v/>
      </c>
      <c r="L13" s="59"/>
    </row>
    <row r="14" s="392" customFormat="1" customHeight="1" spans="1:12">
      <c r="A14" s="399"/>
      <c r="B14" s="400"/>
      <c r="C14" s="401"/>
      <c r="D14" s="402"/>
      <c r="E14" s="403"/>
      <c r="F14" s="402"/>
      <c r="G14" s="403"/>
      <c r="H14" s="403"/>
      <c r="I14" s="403"/>
      <c r="J14" s="403">
        <f t="shared" si="0"/>
        <v>0</v>
      </c>
      <c r="K14" s="403" t="str">
        <f t="shared" si="1"/>
        <v/>
      </c>
      <c r="L14" s="59"/>
    </row>
    <row r="15" s="392" customFormat="1" customHeight="1" spans="1:12">
      <c r="A15" s="399"/>
      <c r="B15" s="400"/>
      <c r="C15" s="401"/>
      <c r="D15" s="402"/>
      <c r="E15" s="403"/>
      <c r="F15" s="402"/>
      <c r="G15" s="403"/>
      <c r="H15" s="403"/>
      <c r="I15" s="403"/>
      <c r="J15" s="403">
        <f t="shared" si="0"/>
        <v>0</v>
      </c>
      <c r="K15" s="403" t="str">
        <f t="shared" si="1"/>
        <v/>
      </c>
      <c r="L15" s="59"/>
    </row>
    <row r="16" s="392" customFormat="1" customHeight="1" spans="1:12">
      <c r="A16" s="399"/>
      <c r="B16" s="400"/>
      <c r="C16" s="401"/>
      <c r="D16" s="402"/>
      <c r="E16" s="403"/>
      <c r="F16" s="402"/>
      <c r="G16" s="403"/>
      <c r="H16" s="403"/>
      <c r="I16" s="403"/>
      <c r="J16" s="403">
        <f t="shared" si="0"/>
        <v>0</v>
      </c>
      <c r="K16" s="403" t="str">
        <f t="shared" si="1"/>
        <v/>
      </c>
      <c r="L16" s="59"/>
    </row>
    <row r="17" s="392" customFormat="1" customHeight="1" spans="1:12">
      <c r="A17" s="399"/>
      <c r="B17" s="400"/>
      <c r="C17" s="401"/>
      <c r="D17" s="402"/>
      <c r="E17" s="403"/>
      <c r="F17" s="402"/>
      <c r="G17" s="403"/>
      <c r="H17" s="403"/>
      <c r="I17" s="403"/>
      <c r="J17" s="403">
        <f t="shared" si="0"/>
        <v>0</v>
      </c>
      <c r="K17" s="403" t="str">
        <f t="shared" si="1"/>
        <v/>
      </c>
      <c r="L17" s="59"/>
    </row>
    <row r="18" s="392" customFormat="1" customHeight="1" spans="1:12">
      <c r="A18" s="399"/>
      <c r="B18" s="400"/>
      <c r="C18" s="401"/>
      <c r="D18" s="402"/>
      <c r="E18" s="403"/>
      <c r="F18" s="402"/>
      <c r="G18" s="403"/>
      <c r="H18" s="403"/>
      <c r="I18" s="403"/>
      <c r="J18" s="403">
        <f t="shared" si="0"/>
        <v>0</v>
      </c>
      <c r="K18" s="403" t="str">
        <f t="shared" si="1"/>
        <v/>
      </c>
      <c r="L18" s="59"/>
    </row>
    <row r="19" s="392" customFormat="1" customHeight="1" spans="1:12">
      <c r="A19" s="399"/>
      <c r="B19" s="400"/>
      <c r="C19" s="401"/>
      <c r="D19" s="402"/>
      <c r="E19" s="403"/>
      <c r="F19" s="402"/>
      <c r="G19" s="403"/>
      <c r="H19" s="403"/>
      <c r="I19" s="403"/>
      <c r="J19" s="403">
        <f t="shared" si="0"/>
        <v>0</v>
      </c>
      <c r="K19" s="403" t="str">
        <f t="shared" si="1"/>
        <v/>
      </c>
      <c r="L19" s="59"/>
    </row>
    <row r="20" s="392" customFormat="1" customHeight="1" spans="1:12">
      <c r="A20" s="399"/>
      <c r="B20" s="400"/>
      <c r="C20" s="401"/>
      <c r="D20" s="402"/>
      <c r="E20" s="403"/>
      <c r="F20" s="402"/>
      <c r="G20" s="403"/>
      <c r="H20" s="403"/>
      <c r="I20" s="403"/>
      <c r="J20" s="403">
        <f t="shared" si="0"/>
        <v>0</v>
      </c>
      <c r="K20" s="403" t="str">
        <f t="shared" si="1"/>
        <v/>
      </c>
      <c r="L20" s="59"/>
    </row>
    <row r="21" s="392" customFormat="1" customHeight="1" spans="1:12">
      <c r="A21" s="399"/>
      <c r="B21" s="400"/>
      <c r="C21" s="401"/>
      <c r="D21" s="402"/>
      <c r="E21" s="403"/>
      <c r="F21" s="402"/>
      <c r="G21" s="403"/>
      <c r="H21" s="403"/>
      <c r="I21" s="403"/>
      <c r="J21" s="403">
        <f t="shared" si="0"/>
        <v>0</v>
      </c>
      <c r="K21" s="403" t="str">
        <f t="shared" si="1"/>
        <v/>
      </c>
      <c r="L21" s="59"/>
    </row>
    <row r="22" s="392" customFormat="1" customHeight="1" spans="1:12">
      <c r="A22" s="399"/>
      <c r="B22" s="400"/>
      <c r="C22" s="401"/>
      <c r="D22" s="402"/>
      <c r="E22" s="403"/>
      <c r="F22" s="402"/>
      <c r="G22" s="403"/>
      <c r="H22" s="403"/>
      <c r="I22" s="403"/>
      <c r="J22" s="403">
        <f t="shared" si="0"/>
        <v>0</v>
      </c>
      <c r="K22" s="403" t="str">
        <f t="shared" si="1"/>
        <v/>
      </c>
      <c r="L22" s="59"/>
    </row>
    <row r="23" s="392" customFormat="1" customHeight="1" spans="1:12">
      <c r="A23" s="399"/>
      <c r="B23" s="400"/>
      <c r="C23" s="401"/>
      <c r="D23" s="402"/>
      <c r="E23" s="403"/>
      <c r="F23" s="402"/>
      <c r="G23" s="403"/>
      <c r="H23" s="403"/>
      <c r="I23" s="403"/>
      <c r="J23" s="403">
        <f t="shared" si="0"/>
        <v>0</v>
      </c>
      <c r="K23" s="403" t="str">
        <f t="shared" si="1"/>
        <v/>
      </c>
      <c r="L23" s="59"/>
    </row>
    <row r="24" s="392" customFormat="1" customHeight="1" spans="1:12">
      <c r="A24" s="399"/>
      <c r="B24" s="400"/>
      <c r="C24" s="401"/>
      <c r="D24" s="402"/>
      <c r="E24" s="403"/>
      <c r="F24" s="402"/>
      <c r="G24" s="403"/>
      <c r="H24" s="403"/>
      <c r="I24" s="403"/>
      <c r="J24" s="403">
        <f t="shared" si="0"/>
        <v>0</v>
      </c>
      <c r="K24" s="403" t="str">
        <f t="shared" si="1"/>
        <v/>
      </c>
      <c r="L24" s="59"/>
    </row>
    <row r="25" s="392" customFormat="1" customHeight="1" spans="1:12">
      <c r="A25" s="399"/>
      <c r="B25" s="400"/>
      <c r="C25" s="401"/>
      <c r="D25" s="402"/>
      <c r="E25" s="403"/>
      <c r="F25" s="402"/>
      <c r="G25" s="403"/>
      <c r="H25" s="403"/>
      <c r="I25" s="403"/>
      <c r="J25" s="403">
        <f t="shared" si="0"/>
        <v>0</v>
      </c>
      <c r="K25" s="403" t="str">
        <f t="shared" si="1"/>
        <v/>
      </c>
      <c r="L25" s="59"/>
    </row>
    <row r="26" s="392" customFormat="1" customHeight="1" spans="1:12">
      <c r="A26" s="59"/>
      <c r="B26" s="59"/>
      <c r="C26" s="59"/>
      <c r="D26" s="402"/>
      <c r="E26" s="403"/>
      <c r="F26" s="402"/>
      <c r="G26" s="403"/>
      <c r="H26" s="403"/>
      <c r="I26" s="403"/>
      <c r="J26" s="403">
        <f t="shared" si="0"/>
        <v>0</v>
      </c>
      <c r="K26" s="403" t="str">
        <f t="shared" si="1"/>
        <v/>
      </c>
      <c r="L26" s="59"/>
    </row>
    <row r="27" s="392" customFormat="1" customHeight="1" spans="1:12">
      <c r="A27" s="404" t="s">
        <v>429</v>
      </c>
      <c r="B27" s="405"/>
      <c r="C27" s="59"/>
      <c r="D27" s="406"/>
      <c r="E27" s="403"/>
      <c r="F27" s="403">
        <f>SUM(F7:F26)</f>
        <v>0</v>
      </c>
      <c r="G27" s="403"/>
      <c r="H27" s="403"/>
      <c r="I27" s="403">
        <f>SUM(I7:I26)</f>
        <v>0</v>
      </c>
      <c r="J27" s="403">
        <f t="shared" si="0"/>
        <v>0</v>
      </c>
      <c r="K27" s="403" t="str">
        <f t="shared" si="1"/>
        <v/>
      </c>
      <c r="L27" s="59"/>
    </row>
    <row r="28" s="392" customFormat="1" customHeight="1" spans="1:12">
      <c r="A28" s="407" t="str">
        <f>填表信息!$A$6&amp;填表信息!$B$6</f>
        <v>产权持有人填表人：罗钰</v>
      </c>
      <c r="B28" s="407"/>
      <c r="C28" s="407"/>
      <c r="D28" s="407"/>
      <c r="E28" s="408"/>
      <c r="H28" s="409"/>
      <c r="I28" s="416" t="str">
        <f>填表信息!A27&amp;填表信息!B27</f>
        <v>评估人员：XXX</v>
      </c>
      <c r="J28" s="409"/>
      <c r="K28" s="409"/>
      <c r="L28" s="409"/>
    </row>
    <row r="29" s="392" customFormat="1" customHeight="1" spans="1:4">
      <c r="A29" s="410" t="str">
        <f>填表信息!A7&amp;" "&amp;TEXT(填表信息!B7,"yyyy年mm月dd日")</f>
        <v>填表日期： 2023年11月06日</v>
      </c>
      <c r="B29" s="411"/>
      <c r="C29" s="411"/>
      <c r="D29" s="411"/>
    </row>
  </sheetData>
  <mergeCells count="12">
    <mergeCell ref="A1:L1"/>
    <mergeCell ref="A2:L2"/>
    <mergeCell ref="A4:C4"/>
    <mergeCell ref="D5:F5"/>
    <mergeCell ref="G5:I5"/>
    <mergeCell ref="A27:B27"/>
    <mergeCell ref="A5:A6"/>
    <mergeCell ref="B5:B6"/>
    <mergeCell ref="C5:C6"/>
    <mergeCell ref="J5:J6"/>
    <mergeCell ref="K5:K6"/>
    <mergeCell ref="L5:L6"/>
  </mergeCells>
  <printOptions horizontalCentered="1"/>
  <pageMargins left="0.35" right="0.35" top="0.87" bottom="0.79" header="1.06" footer="0.51"/>
  <pageSetup paperSize="9" fitToHeight="0" orientation="landscape"/>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M30"/>
  <sheetViews>
    <sheetView view="pageBreakPreview" zoomScaleNormal="100" topLeftCell="A7" workbookViewId="0">
      <selection activeCell="E10" sqref="E10"/>
    </sheetView>
  </sheetViews>
  <sheetFormatPr defaultColWidth="9" defaultRowHeight="15.75" customHeight="1"/>
  <cols>
    <col min="1" max="1" width="4.6" style="12" customWidth="1"/>
    <col min="2" max="2" width="15.6" style="13" customWidth="1"/>
    <col min="3" max="3" width="4.5" style="13" customWidth="1"/>
    <col min="4" max="4" width="5.1" style="13" customWidth="1"/>
    <col min="5" max="5" width="10.9" style="372" customWidth="1"/>
    <col min="6" max="6" width="8.4" style="372" customWidth="1"/>
    <col min="7" max="7" width="13.1" style="372" customWidth="1"/>
    <col min="8" max="9" width="9.6" style="13" customWidth="1"/>
    <col min="10" max="10" width="11.5" style="13" customWidth="1"/>
    <col min="11" max="11" width="8.1" style="13" customWidth="1"/>
    <col min="12" max="12" width="7.6" style="13" customWidth="1"/>
    <col min="13" max="13" width="11.6" style="13" customWidth="1"/>
    <col min="14" max="16384" width="9" style="13"/>
  </cols>
  <sheetData>
    <row r="1" s="11" customFormat="1" ht="30" customHeight="1" spans="1:13">
      <c r="A1" s="14" t="s">
        <v>509</v>
      </c>
      <c r="B1" s="14"/>
      <c r="C1" s="14"/>
      <c r="D1" s="14"/>
      <c r="E1" s="14"/>
      <c r="F1" s="14"/>
      <c r="G1" s="14"/>
      <c r="H1" s="14"/>
      <c r="I1" s="14"/>
      <c r="J1" s="14"/>
      <c r="K1" s="14"/>
      <c r="L1" s="14"/>
      <c r="M1" s="14"/>
    </row>
    <row r="2" ht="14.1" customHeight="1" spans="1:13">
      <c r="A2" s="16" t="str">
        <f>填表信息!A17&amp;" "&amp;TEXT(填表信息!B17,"yyyy年mm月dd日")</f>
        <v>评估基准日： 2023年07月31日</v>
      </c>
      <c r="B2" s="17"/>
      <c r="C2" s="17"/>
      <c r="D2" s="17"/>
      <c r="E2" s="17"/>
      <c r="F2" s="17"/>
      <c r="G2" s="17"/>
      <c r="H2" s="17"/>
      <c r="I2" s="17"/>
      <c r="J2" s="17"/>
      <c r="K2" s="17"/>
      <c r="L2" s="17"/>
      <c r="M2" s="17"/>
    </row>
    <row r="3" ht="14.1" customHeight="1" spans="1:13">
      <c r="A3" s="17"/>
      <c r="B3" s="17"/>
      <c r="C3" s="17"/>
      <c r="D3" s="17"/>
      <c r="E3" s="17"/>
      <c r="F3" s="17"/>
      <c r="G3" s="17"/>
      <c r="H3" s="17"/>
      <c r="I3" s="17"/>
      <c r="J3" s="17"/>
      <c r="K3" s="17"/>
      <c r="L3" s="17"/>
      <c r="M3" s="53" t="s">
        <v>510</v>
      </c>
    </row>
    <row r="4" customHeight="1" spans="1:13">
      <c r="A4" s="54" t="str">
        <f>填表信息!A5&amp;填表信息!B5</f>
        <v>产权持有人：北京巴布科克·威尔科克斯有限公司</v>
      </c>
      <c r="B4" s="54"/>
      <c r="C4" s="54"/>
      <c r="M4" s="21" t="s">
        <v>353</v>
      </c>
    </row>
    <row r="5" s="12" customFormat="1" customHeight="1" spans="1:13">
      <c r="A5" s="22" t="s">
        <v>511</v>
      </c>
      <c r="B5" s="22" t="s">
        <v>512</v>
      </c>
      <c r="C5" s="163" t="s">
        <v>513</v>
      </c>
      <c r="D5" s="163" t="s">
        <v>514</v>
      </c>
      <c r="E5" s="22" t="s">
        <v>356</v>
      </c>
      <c r="F5" s="22"/>
      <c r="G5" s="22"/>
      <c r="H5" s="22" t="s">
        <v>248</v>
      </c>
      <c r="I5" s="22"/>
      <c r="J5" s="24"/>
      <c r="K5" s="169" t="s">
        <v>357</v>
      </c>
      <c r="L5" s="22" t="s">
        <v>515</v>
      </c>
      <c r="M5" s="22" t="s">
        <v>516</v>
      </c>
    </row>
    <row r="6" s="12" customFormat="1" customHeight="1" spans="1:13">
      <c r="A6" s="24"/>
      <c r="B6" s="24"/>
      <c r="C6" s="304"/>
      <c r="D6" s="165"/>
      <c r="E6" s="22" t="s">
        <v>517</v>
      </c>
      <c r="F6" s="22" t="s">
        <v>518</v>
      </c>
      <c r="G6" s="22" t="s">
        <v>519</v>
      </c>
      <c r="H6" s="22" t="s">
        <v>520</v>
      </c>
      <c r="I6" s="22" t="s">
        <v>521</v>
      </c>
      <c r="J6" s="22" t="s">
        <v>519</v>
      </c>
      <c r="K6" s="172"/>
      <c r="L6" s="24"/>
      <c r="M6" s="24"/>
    </row>
    <row r="7" s="370" customFormat="1" customHeight="1" spans="1:13">
      <c r="A7" s="56"/>
      <c r="B7" s="289"/>
      <c r="C7" s="365"/>
      <c r="D7" s="365"/>
      <c r="E7" s="366"/>
      <c r="F7" s="28"/>
      <c r="G7" s="366"/>
      <c r="H7" s="28"/>
      <c r="I7" s="28"/>
      <c r="J7" s="28"/>
      <c r="K7" s="28">
        <f>J7-G7</f>
        <v>0</v>
      </c>
      <c r="L7" s="28" t="str">
        <f>IF(G7=0,"",K7/G7*100)</f>
        <v/>
      </c>
      <c r="M7" s="29"/>
    </row>
    <row r="8" customHeight="1" spans="1:13">
      <c r="A8" s="24"/>
      <c r="B8" s="25"/>
      <c r="C8" s="29"/>
      <c r="D8" s="29"/>
      <c r="E8" s="366"/>
      <c r="F8" s="28"/>
      <c r="G8" s="366"/>
      <c r="H8" s="28"/>
      <c r="I8" s="28"/>
      <c r="J8" s="28"/>
      <c r="K8" s="28">
        <f t="shared" ref="K8:K28" si="0">J8-G8</f>
        <v>0</v>
      </c>
      <c r="L8" s="28" t="str">
        <f t="shared" ref="L8:L28" si="1">IF(G8=0,"",K8/G8*100)</f>
        <v/>
      </c>
      <c r="M8" s="29"/>
    </row>
    <row r="9" customHeight="1" spans="1:13">
      <c r="A9" s="24"/>
      <c r="B9" s="30"/>
      <c r="C9" s="29"/>
      <c r="D9" s="29"/>
      <c r="E9" s="366"/>
      <c r="F9" s="28"/>
      <c r="G9" s="366"/>
      <c r="H9" s="28"/>
      <c r="I9" s="28"/>
      <c r="J9" s="28"/>
      <c r="K9" s="28">
        <f t="shared" si="0"/>
        <v>0</v>
      </c>
      <c r="L9" s="28" t="str">
        <f t="shared" si="1"/>
        <v/>
      </c>
      <c r="M9" s="29"/>
    </row>
    <row r="10" customHeight="1" spans="1:13">
      <c r="A10" s="24"/>
      <c r="B10" s="30"/>
      <c r="C10" s="29"/>
      <c r="D10" s="29"/>
      <c r="E10" s="366"/>
      <c r="F10" s="28"/>
      <c r="G10" s="366"/>
      <c r="H10" s="28"/>
      <c r="I10" s="28"/>
      <c r="J10" s="28"/>
      <c r="K10" s="28">
        <f t="shared" si="0"/>
        <v>0</v>
      </c>
      <c r="L10" s="28" t="str">
        <f t="shared" si="1"/>
        <v/>
      </c>
      <c r="M10" s="29"/>
    </row>
    <row r="11" customHeight="1" spans="1:13">
      <c r="A11" s="24"/>
      <c r="B11" s="30"/>
      <c r="C11" s="29"/>
      <c r="D11" s="29"/>
      <c r="E11" s="366"/>
      <c r="F11" s="28"/>
      <c r="G11" s="366"/>
      <c r="H11" s="28"/>
      <c r="I11" s="28"/>
      <c r="J11" s="28"/>
      <c r="K11" s="28">
        <f t="shared" si="0"/>
        <v>0</v>
      </c>
      <c r="L11" s="28" t="str">
        <f t="shared" si="1"/>
        <v/>
      </c>
      <c r="M11" s="29"/>
    </row>
    <row r="12" customHeight="1" spans="1:13">
      <c r="A12" s="24"/>
      <c r="B12" s="30"/>
      <c r="C12" s="29"/>
      <c r="D12" s="29"/>
      <c r="E12" s="366"/>
      <c r="F12" s="28"/>
      <c r="G12" s="366"/>
      <c r="H12" s="28"/>
      <c r="I12" s="28"/>
      <c r="J12" s="28"/>
      <c r="K12" s="28">
        <f t="shared" si="0"/>
        <v>0</v>
      </c>
      <c r="L12" s="28" t="str">
        <f t="shared" si="1"/>
        <v/>
      </c>
      <c r="M12" s="29"/>
    </row>
    <row r="13" customHeight="1" spans="1:13">
      <c r="A13" s="24"/>
      <c r="B13" s="30"/>
      <c r="C13" s="29"/>
      <c r="D13" s="29"/>
      <c r="E13" s="366"/>
      <c r="F13" s="28"/>
      <c r="G13" s="366"/>
      <c r="H13" s="28"/>
      <c r="I13" s="28"/>
      <c r="J13" s="28"/>
      <c r="K13" s="28">
        <f t="shared" si="0"/>
        <v>0</v>
      </c>
      <c r="L13" s="28" t="str">
        <f t="shared" si="1"/>
        <v/>
      </c>
      <c r="M13" s="29"/>
    </row>
    <row r="14" customHeight="1" spans="1:13">
      <c r="A14" s="24"/>
      <c r="B14" s="30"/>
      <c r="C14" s="29"/>
      <c r="D14" s="29"/>
      <c r="E14" s="366"/>
      <c r="F14" s="28"/>
      <c r="G14" s="366"/>
      <c r="H14" s="28"/>
      <c r="I14" s="28"/>
      <c r="J14" s="28"/>
      <c r="K14" s="28">
        <f t="shared" si="0"/>
        <v>0</v>
      </c>
      <c r="L14" s="28" t="str">
        <f t="shared" si="1"/>
        <v/>
      </c>
      <c r="M14" s="29"/>
    </row>
    <row r="15" customHeight="1" spans="1:13">
      <c r="A15" s="24"/>
      <c r="B15" s="30"/>
      <c r="C15" s="29"/>
      <c r="D15" s="29"/>
      <c r="E15" s="366"/>
      <c r="F15" s="28"/>
      <c r="G15" s="366"/>
      <c r="H15" s="28"/>
      <c r="I15" s="28"/>
      <c r="J15" s="28"/>
      <c r="K15" s="28">
        <f t="shared" si="0"/>
        <v>0</v>
      </c>
      <c r="L15" s="28" t="str">
        <f t="shared" si="1"/>
        <v/>
      </c>
      <c r="M15" s="29"/>
    </row>
    <row r="16" customHeight="1" spans="1:13">
      <c r="A16" s="24"/>
      <c r="B16" s="30"/>
      <c r="C16" s="29"/>
      <c r="D16" s="29"/>
      <c r="E16" s="366"/>
      <c r="F16" s="28"/>
      <c r="G16" s="366"/>
      <c r="H16" s="28"/>
      <c r="I16" s="28"/>
      <c r="J16" s="28"/>
      <c r="K16" s="28">
        <f t="shared" si="0"/>
        <v>0</v>
      </c>
      <c r="L16" s="28" t="str">
        <f t="shared" si="1"/>
        <v/>
      </c>
      <c r="M16" s="29"/>
    </row>
    <row r="17" customHeight="1" spans="1:13">
      <c r="A17" s="24"/>
      <c r="B17" s="31"/>
      <c r="C17" s="29"/>
      <c r="D17" s="29"/>
      <c r="E17" s="366"/>
      <c r="F17" s="28"/>
      <c r="G17" s="366"/>
      <c r="H17" s="28"/>
      <c r="I17" s="28"/>
      <c r="J17" s="28"/>
      <c r="K17" s="28">
        <f t="shared" si="0"/>
        <v>0</v>
      </c>
      <c r="L17" s="28" t="str">
        <f t="shared" si="1"/>
        <v/>
      </c>
      <c r="M17" s="29"/>
    </row>
    <row r="18" customHeight="1" spans="1:13">
      <c r="A18" s="24"/>
      <c r="B18" s="30"/>
      <c r="C18" s="29"/>
      <c r="D18" s="29"/>
      <c r="E18" s="366"/>
      <c r="F18" s="28"/>
      <c r="G18" s="366"/>
      <c r="H18" s="28"/>
      <c r="I18" s="28"/>
      <c r="J18" s="28"/>
      <c r="K18" s="28">
        <f t="shared" si="0"/>
        <v>0</v>
      </c>
      <c r="L18" s="28" t="str">
        <f t="shared" si="1"/>
        <v/>
      </c>
      <c r="M18" s="29"/>
    </row>
    <row r="19" customHeight="1" spans="1:13">
      <c r="A19" s="24"/>
      <c r="B19" s="30"/>
      <c r="C19" s="29"/>
      <c r="D19" s="29"/>
      <c r="E19" s="366"/>
      <c r="F19" s="28"/>
      <c r="G19" s="366"/>
      <c r="H19" s="28"/>
      <c r="I19" s="28"/>
      <c r="J19" s="28"/>
      <c r="K19" s="28">
        <f t="shared" si="0"/>
        <v>0</v>
      </c>
      <c r="L19" s="28" t="str">
        <f t="shared" si="1"/>
        <v/>
      </c>
      <c r="M19" s="29"/>
    </row>
    <row r="20" customHeight="1" spans="1:13">
      <c r="A20" s="24"/>
      <c r="B20" s="25"/>
      <c r="C20" s="29"/>
      <c r="D20" s="29"/>
      <c r="E20" s="366"/>
      <c r="F20" s="28"/>
      <c r="G20" s="366"/>
      <c r="H20" s="28"/>
      <c r="I20" s="28"/>
      <c r="J20" s="28"/>
      <c r="K20" s="28">
        <f t="shared" si="0"/>
        <v>0</v>
      </c>
      <c r="L20" s="28" t="str">
        <f t="shared" si="1"/>
        <v/>
      </c>
      <c r="M20" s="29"/>
    </row>
    <row r="21" customHeight="1" spans="1:13">
      <c r="A21" s="24"/>
      <c r="B21" s="30"/>
      <c r="C21" s="29"/>
      <c r="D21" s="29"/>
      <c r="E21" s="366"/>
      <c r="F21" s="28"/>
      <c r="G21" s="366"/>
      <c r="H21" s="28"/>
      <c r="I21" s="28"/>
      <c r="J21" s="28"/>
      <c r="K21" s="28">
        <f t="shared" si="0"/>
        <v>0</v>
      </c>
      <c r="L21" s="28" t="str">
        <f t="shared" si="1"/>
        <v/>
      </c>
      <c r="M21" s="29"/>
    </row>
    <row r="22" customHeight="1" spans="1:13">
      <c r="A22" s="24"/>
      <c r="B22" s="30"/>
      <c r="C22" s="29"/>
      <c r="D22" s="29"/>
      <c r="E22" s="366"/>
      <c r="F22" s="28"/>
      <c r="G22" s="366"/>
      <c r="H22" s="28"/>
      <c r="I22" s="28"/>
      <c r="J22" s="28"/>
      <c r="K22" s="28">
        <f t="shared" si="0"/>
        <v>0</v>
      </c>
      <c r="L22" s="28" t="str">
        <f t="shared" si="1"/>
        <v/>
      </c>
      <c r="M22" s="29"/>
    </row>
    <row r="23" customHeight="1" spans="1:13">
      <c r="A23" s="24"/>
      <c r="B23" s="30"/>
      <c r="C23" s="29"/>
      <c r="D23" s="29"/>
      <c r="E23" s="366"/>
      <c r="F23" s="28"/>
      <c r="G23" s="366"/>
      <c r="H23" s="28"/>
      <c r="I23" s="28"/>
      <c r="J23" s="28"/>
      <c r="K23" s="28">
        <f t="shared" si="0"/>
        <v>0</v>
      </c>
      <c r="L23" s="28" t="str">
        <f t="shared" si="1"/>
        <v/>
      </c>
      <c r="M23" s="29"/>
    </row>
    <row r="24" customHeight="1" spans="1:13">
      <c r="A24" s="24"/>
      <c r="B24" s="30"/>
      <c r="C24" s="29"/>
      <c r="D24" s="29"/>
      <c r="E24" s="366"/>
      <c r="F24" s="28"/>
      <c r="G24" s="366"/>
      <c r="H24" s="28"/>
      <c r="I24" s="28"/>
      <c r="J24" s="28"/>
      <c r="K24" s="28">
        <f t="shared" si="0"/>
        <v>0</v>
      </c>
      <c r="L24" s="28" t="str">
        <f t="shared" si="1"/>
        <v/>
      </c>
      <c r="M24" s="29"/>
    </row>
    <row r="25" customHeight="1" spans="1:13">
      <c r="A25" s="24"/>
      <c r="B25" s="25"/>
      <c r="C25" s="29"/>
      <c r="D25" s="29"/>
      <c r="E25" s="366"/>
      <c r="F25" s="28"/>
      <c r="G25" s="366"/>
      <c r="H25" s="28"/>
      <c r="I25" s="28"/>
      <c r="J25" s="28"/>
      <c r="K25" s="28">
        <f t="shared" si="0"/>
        <v>0</v>
      </c>
      <c r="L25" s="28" t="str">
        <f t="shared" si="1"/>
        <v/>
      </c>
      <c r="M25" s="29"/>
    </row>
    <row r="26" customHeight="1" spans="1:13">
      <c r="A26" s="24"/>
      <c r="B26" s="25"/>
      <c r="C26" s="29"/>
      <c r="D26" s="29"/>
      <c r="E26" s="366"/>
      <c r="F26" s="28"/>
      <c r="G26" s="366"/>
      <c r="H26" s="28"/>
      <c r="I26" s="28"/>
      <c r="J26" s="28"/>
      <c r="K26" s="28">
        <f t="shared" si="0"/>
        <v>0</v>
      </c>
      <c r="L26" s="28" t="str">
        <f t="shared" si="1"/>
        <v/>
      </c>
      <c r="M26" s="29"/>
    </row>
    <row r="27" customHeight="1" spans="1:13">
      <c r="A27" s="24"/>
      <c r="B27" s="30"/>
      <c r="C27" s="29"/>
      <c r="D27" s="29"/>
      <c r="E27" s="366"/>
      <c r="F27" s="28"/>
      <c r="G27" s="366"/>
      <c r="H27" s="28"/>
      <c r="I27" s="28"/>
      <c r="J27" s="28"/>
      <c r="K27" s="28">
        <f t="shared" si="0"/>
        <v>0</v>
      </c>
      <c r="L27" s="28" t="str">
        <f t="shared" si="1"/>
        <v/>
      </c>
      <c r="M27" s="29"/>
    </row>
    <row r="28" customHeight="1" spans="1:13">
      <c r="A28" s="32" t="s">
        <v>522</v>
      </c>
      <c r="B28" s="33"/>
      <c r="C28" s="29"/>
      <c r="D28" s="29"/>
      <c r="E28" s="366"/>
      <c r="F28" s="28"/>
      <c r="G28" s="28">
        <f>SUM(G7:G27)</f>
        <v>0</v>
      </c>
      <c r="H28" s="28"/>
      <c r="I28" s="28"/>
      <c r="J28" s="28">
        <f>SUM(J7:J27)</f>
        <v>0</v>
      </c>
      <c r="K28" s="28">
        <f t="shared" si="0"/>
        <v>0</v>
      </c>
      <c r="L28" s="28" t="str">
        <f t="shared" si="1"/>
        <v/>
      </c>
      <c r="M28" s="29"/>
    </row>
    <row r="29" customHeight="1" spans="1:13">
      <c r="A29" s="36" t="s">
        <v>523</v>
      </c>
      <c r="B29" s="36"/>
      <c r="C29" s="36"/>
      <c r="D29" s="36"/>
      <c r="E29" s="36"/>
      <c r="F29" s="51"/>
      <c r="G29" s="51"/>
      <c r="I29" s="36"/>
      <c r="J29" s="319" t="str">
        <f>填表信息!A27&amp;填表信息!B27</f>
        <v>评估人员：XXX</v>
      </c>
      <c r="K29" s="36"/>
      <c r="L29" s="36"/>
      <c r="M29" s="36"/>
    </row>
    <row r="30" customHeight="1" spans="1:1">
      <c r="A30" s="37" t="str">
        <f>填表信息!A7&amp;" "&amp;TEXT(填表信息!B7,"yyyy年mm月dd日")</f>
        <v>填表日期： 2023年11月06日</v>
      </c>
    </row>
  </sheetData>
  <mergeCells count="13">
    <mergeCell ref="A1:M1"/>
    <mergeCell ref="A2:M2"/>
    <mergeCell ref="A4:C4"/>
    <mergeCell ref="E5:G5"/>
    <mergeCell ref="H5:J5"/>
    <mergeCell ref="A28:B28"/>
    <mergeCell ref="A5:A6"/>
    <mergeCell ref="B5:B6"/>
    <mergeCell ref="C5:C6"/>
    <mergeCell ref="D5:D6"/>
    <mergeCell ref="K5:K6"/>
    <mergeCell ref="L5:L6"/>
    <mergeCell ref="M5:M6"/>
  </mergeCells>
  <printOptions horizontalCentered="1"/>
  <pageMargins left="1" right="1" top="0.87" bottom="0.87" header="1.06" footer="0.51"/>
  <pageSetup paperSize="9" scale="96" fitToHeight="0" orientation="landscape"/>
  <headerFooter alignWithMargins="0"/>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M30"/>
  <sheetViews>
    <sheetView view="pageBreakPreview" zoomScaleNormal="100" topLeftCell="A7" workbookViewId="0">
      <selection activeCell="B17" sqref="B17"/>
    </sheetView>
  </sheetViews>
  <sheetFormatPr defaultColWidth="9" defaultRowHeight="15.75" customHeight="1"/>
  <cols>
    <col min="1" max="1" width="4.9" style="13" customWidth="1"/>
    <col min="2" max="2" width="13.1" style="13" customWidth="1"/>
    <col min="3" max="3" width="4.6" style="13" customWidth="1"/>
    <col min="4" max="4" width="9.6" style="13" customWidth="1"/>
    <col min="5" max="5" width="10.6" style="13" customWidth="1"/>
    <col min="6" max="6" width="8.6" style="372" customWidth="1"/>
    <col min="7" max="7" width="11.4" style="13" customWidth="1"/>
    <col min="8" max="8" width="9.6" style="13" customWidth="1"/>
    <col min="9" max="9" width="7.4" style="13" customWidth="1"/>
    <col min="10" max="10" width="12.6" style="13" customWidth="1"/>
    <col min="11" max="11" width="8.9" style="13" customWidth="1"/>
    <col min="12" max="12" width="7.6" style="13" customWidth="1"/>
    <col min="13" max="13" width="11.9" style="13" customWidth="1"/>
    <col min="14" max="16384" width="9" style="13"/>
  </cols>
  <sheetData>
    <row r="1" s="11" customFormat="1" ht="30" customHeight="1" spans="1:13">
      <c r="A1" s="14" t="s">
        <v>524</v>
      </c>
      <c r="B1" s="15"/>
      <c r="C1" s="15"/>
      <c r="D1" s="15"/>
      <c r="E1" s="15"/>
      <c r="F1" s="15"/>
      <c r="G1" s="15"/>
      <c r="H1" s="15"/>
      <c r="I1" s="15"/>
      <c r="J1" s="15"/>
      <c r="K1" s="15"/>
      <c r="L1" s="15"/>
      <c r="M1" s="15"/>
    </row>
    <row r="2" ht="14.1" customHeight="1" spans="1:13">
      <c r="A2" s="16" t="str">
        <f>填表信息!A17&amp;" "&amp;TEXT(填表信息!B17,"yyyy年mm月dd日")</f>
        <v>评估基准日： 2023年07月31日</v>
      </c>
      <c r="B2" s="17"/>
      <c r="C2" s="17"/>
      <c r="D2" s="17"/>
      <c r="E2" s="17"/>
      <c r="F2" s="18"/>
      <c r="G2" s="18"/>
      <c r="H2" s="18"/>
      <c r="I2" s="18"/>
      <c r="J2" s="18"/>
      <c r="K2" s="18"/>
      <c r="L2" s="18"/>
      <c r="M2" s="18"/>
    </row>
    <row r="3" ht="14.1" customHeight="1" spans="1:13">
      <c r="A3" s="17"/>
      <c r="B3" s="17"/>
      <c r="C3" s="17"/>
      <c r="D3" s="17"/>
      <c r="E3" s="17"/>
      <c r="F3" s="18"/>
      <c r="G3" s="18"/>
      <c r="H3" s="18"/>
      <c r="I3" s="18"/>
      <c r="J3" s="18"/>
      <c r="K3" s="18"/>
      <c r="L3" s="18"/>
      <c r="M3" s="19" t="s">
        <v>525</v>
      </c>
    </row>
    <row r="4" customHeight="1" spans="1:13">
      <c r="A4" s="54" t="str">
        <f>填表信息!A5&amp;填表信息!B5</f>
        <v>产权持有人：北京巴布科克·威尔科克斯有限公司</v>
      </c>
      <c r="B4" s="54"/>
      <c r="C4" s="54"/>
      <c r="M4" s="21" t="s">
        <v>353</v>
      </c>
    </row>
    <row r="5" s="12" customFormat="1" customHeight="1" spans="1:13">
      <c r="A5" s="22" t="s">
        <v>511</v>
      </c>
      <c r="B5" s="22" t="s">
        <v>512</v>
      </c>
      <c r="C5" s="163" t="s">
        <v>513</v>
      </c>
      <c r="D5" s="163" t="s">
        <v>514</v>
      </c>
      <c r="E5" s="22" t="s">
        <v>356</v>
      </c>
      <c r="F5" s="22"/>
      <c r="G5" s="22"/>
      <c r="H5" s="22" t="s">
        <v>248</v>
      </c>
      <c r="I5" s="22"/>
      <c r="J5" s="24"/>
      <c r="K5" s="169" t="s">
        <v>357</v>
      </c>
      <c r="L5" s="22" t="s">
        <v>515</v>
      </c>
      <c r="M5" s="22" t="s">
        <v>516</v>
      </c>
    </row>
    <row r="6" s="12" customFormat="1" customHeight="1" spans="1:13">
      <c r="A6" s="24"/>
      <c r="B6" s="24"/>
      <c r="C6" s="304"/>
      <c r="D6" s="165"/>
      <c r="E6" s="22" t="s">
        <v>517</v>
      </c>
      <c r="F6" s="22" t="s">
        <v>518</v>
      </c>
      <c r="G6" s="22" t="s">
        <v>519</v>
      </c>
      <c r="H6" s="22" t="s">
        <v>520</v>
      </c>
      <c r="I6" s="22" t="s">
        <v>521</v>
      </c>
      <c r="J6" s="22" t="s">
        <v>519</v>
      </c>
      <c r="K6" s="172"/>
      <c r="L6" s="24"/>
      <c r="M6" s="24"/>
    </row>
    <row r="7" s="370" customFormat="1" customHeight="1" spans="1:13">
      <c r="A7" s="56"/>
      <c r="B7" s="289"/>
      <c r="C7" s="365"/>
      <c r="D7" s="365"/>
      <c r="E7" s="366"/>
      <c r="F7" s="28"/>
      <c r="G7" s="366"/>
      <c r="H7" s="28"/>
      <c r="I7" s="28"/>
      <c r="J7" s="28"/>
      <c r="K7" s="28">
        <f>J7-G7</f>
        <v>0</v>
      </c>
      <c r="L7" s="28" t="str">
        <f>IF(G7=0,"",K7/G7*100)</f>
        <v/>
      </c>
      <c r="M7" s="29"/>
    </row>
    <row r="8" customHeight="1" spans="1:13">
      <c r="A8" s="24"/>
      <c r="B8" s="25"/>
      <c r="C8" s="29"/>
      <c r="D8" s="29"/>
      <c r="E8" s="366"/>
      <c r="F8" s="28"/>
      <c r="G8" s="366"/>
      <c r="H8" s="28"/>
      <c r="I8" s="28"/>
      <c r="J8" s="28"/>
      <c r="K8" s="28">
        <f t="shared" ref="K8:K28" si="0">J8-G8</f>
        <v>0</v>
      </c>
      <c r="L8" s="28" t="str">
        <f t="shared" ref="L8:L28" si="1">IF(G8=0,"",K8/G8*100)</f>
        <v/>
      </c>
      <c r="M8" s="29"/>
    </row>
    <row r="9" customHeight="1" spans="1:13">
      <c r="A9" s="24"/>
      <c r="B9" s="30"/>
      <c r="C9" s="29"/>
      <c r="D9" s="29"/>
      <c r="E9" s="366"/>
      <c r="F9" s="28"/>
      <c r="G9" s="366"/>
      <c r="H9" s="28"/>
      <c r="I9" s="28"/>
      <c r="J9" s="28"/>
      <c r="K9" s="28">
        <f t="shared" si="0"/>
        <v>0</v>
      </c>
      <c r="L9" s="28" t="str">
        <f t="shared" si="1"/>
        <v/>
      </c>
      <c r="M9" s="29"/>
    </row>
    <row r="10" customHeight="1" spans="1:13">
      <c r="A10" s="24"/>
      <c r="B10" s="30"/>
      <c r="C10" s="29"/>
      <c r="D10" s="29"/>
      <c r="E10" s="366"/>
      <c r="F10" s="28"/>
      <c r="G10" s="366"/>
      <c r="H10" s="28"/>
      <c r="I10" s="28"/>
      <c r="J10" s="28"/>
      <c r="K10" s="28">
        <f t="shared" si="0"/>
        <v>0</v>
      </c>
      <c r="L10" s="28" t="str">
        <f t="shared" si="1"/>
        <v/>
      </c>
      <c r="M10" s="29"/>
    </row>
    <row r="11" customHeight="1" spans="1:13">
      <c r="A11" s="24"/>
      <c r="B11" s="30"/>
      <c r="C11" s="29"/>
      <c r="D11" s="29"/>
      <c r="E11" s="366"/>
      <c r="F11" s="28"/>
      <c r="G11" s="366"/>
      <c r="H11" s="28"/>
      <c r="I11" s="28"/>
      <c r="J11" s="28"/>
      <c r="K11" s="28">
        <f t="shared" si="0"/>
        <v>0</v>
      </c>
      <c r="L11" s="28" t="str">
        <f t="shared" si="1"/>
        <v/>
      </c>
      <c r="M11" s="29"/>
    </row>
    <row r="12" customHeight="1" spans="1:13">
      <c r="A12" s="24"/>
      <c r="B12" s="30"/>
      <c r="C12" s="29"/>
      <c r="D12" s="29"/>
      <c r="E12" s="366"/>
      <c r="F12" s="28"/>
      <c r="G12" s="366"/>
      <c r="H12" s="28"/>
      <c r="I12" s="28"/>
      <c r="J12" s="28"/>
      <c r="K12" s="28">
        <f t="shared" si="0"/>
        <v>0</v>
      </c>
      <c r="L12" s="28" t="str">
        <f t="shared" si="1"/>
        <v/>
      </c>
      <c r="M12" s="29"/>
    </row>
    <row r="13" customHeight="1" spans="1:13">
      <c r="A13" s="24"/>
      <c r="B13" s="30"/>
      <c r="C13" s="29"/>
      <c r="D13" s="29"/>
      <c r="E13" s="366"/>
      <c r="F13" s="28"/>
      <c r="G13" s="366"/>
      <c r="H13" s="28"/>
      <c r="I13" s="28"/>
      <c r="J13" s="28"/>
      <c r="K13" s="28">
        <f t="shared" si="0"/>
        <v>0</v>
      </c>
      <c r="L13" s="28" t="str">
        <f t="shared" si="1"/>
        <v/>
      </c>
      <c r="M13" s="29"/>
    </row>
    <row r="14" customHeight="1" spans="1:13">
      <c r="A14" s="24"/>
      <c r="B14" s="30"/>
      <c r="C14" s="29"/>
      <c r="D14" s="29"/>
      <c r="E14" s="366"/>
      <c r="F14" s="28"/>
      <c r="G14" s="366"/>
      <c r="H14" s="28"/>
      <c r="I14" s="28"/>
      <c r="J14" s="28"/>
      <c r="K14" s="28">
        <f t="shared" si="0"/>
        <v>0</v>
      </c>
      <c r="L14" s="28" t="str">
        <f t="shared" si="1"/>
        <v/>
      </c>
      <c r="M14" s="29"/>
    </row>
    <row r="15" customHeight="1" spans="1:13">
      <c r="A15" s="24"/>
      <c r="B15" s="30"/>
      <c r="C15" s="29"/>
      <c r="D15" s="29"/>
      <c r="E15" s="366"/>
      <c r="F15" s="28"/>
      <c r="G15" s="366"/>
      <c r="H15" s="28"/>
      <c r="I15" s="28"/>
      <c r="J15" s="28"/>
      <c r="K15" s="28">
        <f t="shared" si="0"/>
        <v>0</v>
      </c>
      <c r="L15" s="28" t="str">
        <f t="shared" si="1"/>
        <v/>
      </c>
      <c r="M15" s="29"/>
    </row>
    <row r="16" customHeight="1" spans="1:13">
      <c r="A16" s="24"/>
      <c r="B16" s="30"/>
      <c r="C16" s="29"/>
      <c r="D16" s="29"/>
      <c r="E16" s="366"/>
      <c r="F16" s="28"/>
      <c r="G16" s="366"/>
      <c r="H16" s="28"/>
      <c r="I16" s="28"/>
      <c r="J16" s="28"/>
      <c r="K16" s="28">
        <f t="shared" si="0"/>
        <v>0</v>
      </c>
      <c r="L16" s="28" t="str">
        <f t="shared" si="1"/>
        <v/>
      </c>
      <c r="M16" s="29"/>
    </row>
    <row r="17" customHeight="1" spans="1:13">
      <c r="A17" s="24"/>
      <c r="B17" s="31"/>
      <c r="C17" s="29"/>
      <c r="D17" s="29"/>
      <c r="E17" s="366"/>
      <c r="F17" s="28"/>
      <c r="G17" s="366"/>
      <c r="H17" s="28"/>
      <c r="I17" s="28"/>
      <c r="J17" s="28"/>
      <c r="K17" s="28">
        <f t="shared" si="0"/>
        <v>0</v>
      </c>
      <c r="L17" s="28" t="str">
        <f t="shared" si="1"/>
        <v/>
      </c>
      <c r="M17" s="29"/>
    </row>
    <row r="18" customHeight="1" spans="1:13">
      <c r="A18" s="24"/>
      <c r="B18" s="25"/>
      <c r="C18" s="29"/>
      <c r="D18" s="29"/>
      <c r="E18" s="366"/>
      <c r="F18" s="28"/>
      <c r="G18" s="366"/>
      <c r="H18" s="28"/>
      <c r="I18" s="28"/>
      <c r="J18" s="28"/>
      <c r="K18" s="28">
        <f t="shared" si="0"/>
        <v>0</v>
      </c>
      <c r="L18" s="28" t="str">
        <f t="shared" si="1"/>
        <v/>
      </c>
      <c r="M18" s="29"/>
    </row>
    <row r="19" customHeight="1" spans="1:13">
      <c r="A19" s="24"/>
      <c r="B19" s="25"/>
      <c r="C19" s="29"/>
      <c r="D19" s="29"/>
      <c r="E19" s="366"/>
      <c r="F19" s="28"/>
      <c r="G19" s="366"/>
      <c r="H19" s="28"/>
      <c r="I19" s="28"/>
      <c r="J19" s="28"/>
      <c r="K19" s="28">
        <f t="shared" si="0"/>
        <v>0</v>
      </c>
      <c r="L19" s="28" t="str">
        <f t="shared" si="1"/>
        <v/>
      </c>
      <c r="M19" s="29"/>
    </row>
    <row r="20" customHeight="1" spans="1:13">
      <c r="A20" s="24"/>
      <c r="B20" s="30"/>
      <c r="C20" s="29"/>
      <c r="D20" s="29"/>
      <c r="E20" s="366"/>
      <c r="F20" s="28"/>
      <c r="G20" s="366"/>
      <c r="H20" s="28"/>
      <c r="I20" s="28"/>
      <c r="J20" s="28"/>
      <c r="K20" s="28">
        <f t="shared" si="0"/>
        <v>0</v>
      </c>
      <c r="L20" s="28" t="str">
        <f t="shared" si="1"/>
        <v/>
      </c>
      <c r="M20" s="29"/>
    </row>
    <row r="21" customHeight="1" spans="1:13">
      <c r="A21" s="24"/>
      <c r="B21" s="30"/>
      <c r="C21" s="29"/>
      <c r="D21" s="29"/>
      <c r="E21" s="366"/>
      <c r="F21" s="28"/>
      <c r="G21" s="366"/>
      <c r="H21" s="28"/>
      <c r="I21" s="28"/>
      <c r="J21" s="28"/>
      <c r="K21" s="28">
        <f t="shared" si="0"/>
        <v>0</v>
      </c>
      <c r="L21" s="28" t="str">
        <f t="shared" si="1"/>
        <v/>
      </c>
      <c r="M21" s="29"/>
    </row>
    <row r="22" customHeight="1" spans="1:13">
      <c r="A22" s="24"/>
      <c r="B22" s="30"/>
      <c r="C22" s="29"/>
      <c r="D22" s="29"/>
      <c r="E22" s="366"/>
      <c r="F22" s="28"/>
      <c r="G22" s="366"/>
      <c r="H22" s="28"/>
      <c r="I22" s="28"/>
      <c r="J22" s="28"/>
      <c r="K22" s="28">
        <f t="shared" si="0"/>
        <v>0</v>
      </c>
      <c r="L22" s="28" t="str">
        <f t="shared" si="1"/>
        <v/>
      </c>
      <c r="M22" s="29"/>
    </row>
    <row r="23" customHeight="1" spans="1:13">
      <c r="A23" s="24"/>
      <c r="B23" s="30"/>
      <c r="C23" s="29"/>
      <c r="D23" s="29"/>
      <c r="E23" s="366"/>
      <c r="F23" s="28"/>
      <c r="G23" s="366"/>
      <c r="H23" s="28"/>
      <c r="I23" s="28"/>
      <c r="J23" s="28"/>
      <c r="K23" s="28">
        <f t="shared" si="0"/>
        <v>0</v>
      </c>
      <c r="L23" s="28" t="str">
        <f t="shared" si="1"/>
        <v/>
      </c>
      <c r="M23" s="29"/>
    </row>
    <row r="24" customHeight="1" spans="1:13">
      <c r="A24" s="24"/>
      <c r="B24" s="30"/>
      <c r="C24" s="29"/>
      <c r="D24" s="29"/>
      <c r="E24" s="366"/>
      <c r="F24" s="28"/>
      <c r="G24" s="366"/>
      <c r="H24" s="28"/>
      <c r="I24" s="28"/>
      <c r="J24" s="28"/>
      <c r="K24" s="28">
        <f t="shared" si="0"/>
        <v>0</v>
      </c>
      <c r="L24" s="28" t="str">
        <f t="shared" si="1"/>
        <v/>
      </c>
      <c r="M24" s="29"/>
    </row>
    <row r="25" customHeight="1" spans="1:13">
      <c r="A25" s="24"/>
      <c r="B25" s="25"/>
      <c r="C25" s="29"/>
      <c r="D25" s="29"/>
      <c r="E25" s="366"/>
      <c r="F25" s="28"/>
      <c r="G25" s="366"/>
      <c r="H25" s="28"/>
      <c r="I25" s="28"/>
      <c r="J25" s="28"/>
      <c r="K25" s="28">
        <f t="shared" si="0"/>
        <v>0</v>
      </c>
      <c r="L25" s="28" t="str">
        <f t="shared" si="1"/>
        <v/>
      </c>
      <c r="M25" s="29"/>
    </row>
    <row r="26" customHeight="1" spans="1:13">
      <c r="A26" s="24"/>
      <c r="B26" s="25"/>
      <c r="C26" s="29"/>
      <c r="D26" s="29"/>
      <c r="E26" s="366"/>
      <c r="F26" s="28"/>
      <c r="G26" s="366"/>
      <c r="H26" s="28"/>
      <c r="I26" s="28"/>
      <c r="J26" s="28"/>
      <c r="K26" s="28">
        <f t="shared" si="0"/>
        <v>0</v>
      </c>
      <c r="L26" s="28" t="str">
        <f t="shared" si="1"/>
        <v/>
      </c>
      <c r="M26" s="29"/>
    </row>
    <row r="27" customHeight="1" spans="1:13">
      <c r="A27" s="24"/>
      <c r="B27" s="30"/>
      <c r="C27" s="29"/>
      <c r="D27" s="29"/>
      <c r="E27" s="366"/>
      <c r="F27" s="28"/>
      <c r="G27" s="366"/>
      <c r="H27" s="28"/>
      <c r="I27" s="28"/>
      <c r="J27" s="28"/>
      <c r="K27" s="28">
        <f t="shared" si="0"/>
        <v>0</v>
      </c>
      <c r="L27" s="28" t="str">
        <f t="shared" si="1"/>
        <v/>
      </c>
      <c r="M27" s="29"/>
    </row>
    <row r="28" customHeight="1" spans="1:13">
      <c r="A28" s="32" t="s">
        <v>522</v>
      </c>
      <c r="B28" s="33"/>
      <c r="C28" s="29"/>
      <c r="D28" s="29"/>
      <c r="E28" s="366"/>
      <c r="F28" s="28"/>
      <c r="G28" s="28">
        <f>SUM(G7:G27)</f>
        <v>0</v>
      </c>
      <c r="H28" s="28"/>
      <c r="I28" s="28"/>
      <c r="J28" s="28">
        <f>SUM(J7:J27)</f>
        <v>0</v>
      </c>
      <c r="K28" s="28">
        <f t="shared" si="0"/>
        <v>0</v>
      </c>
      <c r="L28" s="28" t="str">
        <f t="shared" si="1"/>
        <v/>
      </c>
      <c r="M28" s="29"/>
    </row>
    <row r="29" customHeight="1" spans="1:13">
      <c r="A29" s="389" t="str">
        <f>填表信息!$A$6&amp;填表信息!$B$6</f>
        <v>产权持有人填表人：罗钰</v>
      </c>
      <c r="B29" s="389"/>
      <c r="C29" s="389"/>
      <c r="D29" s="389"/>
      <c r="E29" s="372"/>
      <c r="F29" s="51"/>
      <c r="G29" s="51"/>
      <c r="I29" s="36"/>
      <c r="J29" s="319" t="str">
        <f>填表信息!A27&amp;填表信息!B27</f>
        <v>评估人员：XXX</v>
      </c>
      <c r="K29" s="36"/>
      <c r="L29" s="36"/>
      <c r="M29" s="36"/>
    </row>
    <row r="30" customHeight="1" spans="1:7">
      <c r="A30" s="37" t="str">
        <f>填表信息!A7&amp;" "&amp;TEXT(填表信息!B7,"yyyy年mm月dd日")</f>
        <v>填表日期： 2023年11月06日</v>
      </c>
      <c r="B30" s="390"/>
      <c r="C30" s="390"/>
      <c r="D30" s="390"/>
      <c r="E30" s="372"/>
      <c r="G30" s="372"/>
    </row>
  </sheetData>
  <mergeCells count="13">
    <mergeCell ref="A1:M1"/>
    <mergeCell ref="A2:M2"/>
    <mergeCell ref="A4:C4"/>
    <mergeCell ref="E5:G5"/>
    <mergeCell ref="H5:J5"/>
    <mergeCell ref="A28:B28"/>
    <mergeCell ref="A5:A6"/>
    <mergeCell ref="B5:B6"/>
    <mergeCell ref="C5:C6"/>
    <mergeCell ref="D5:D6"/>
    <mergeCell ref="K5:K6"/>
    <mergeCell ref="L5:L6"/>
    <mergeCell ref="M5:M6"/>
  </mergeCells>
  <printOptions horizontalCentered="1"/>
  <pageMargins left="1" right="1" top="0.87" bottom="0.87" header="1.06" footer="0.51"/>
  <pageSetup paperSize="9" scale="96" fitToHeight="0" orientation="landscape"/>
  <headerFooter alignWithMargins="0"/>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pageSetUpPr fitToPage="1"/>
  </sheetPr>
  <dimension ref="A1:M30"/>
  <sheetViews>
    <sheetView view="pageBreakPreview" zoomScaleNormal="100" workbookViewId="0">
      <selection activeCell="B17" sqref="B17"/>
    </sheetView>
  </sheetViews>
  <sheetFormatPr defaultColWidth="9" defaultRowHeight="15.75" customHeight="1"/>
  <cols>
    <col min="1" max="1" width="5.6" style="13" customWidth="1"/>
    <col min="2" max="2" width="13.6" style="13" customWidth="1"/>
    <col min="3" max="3" width="11" style="13" customWidth="1"/>
    <col min="4" max="4" width="5.1" style="13" customWidth="1"/>
    <col min="5" max="5" width="10.1" style="155" customWidth="1"/>
    <col min="6" max="6" width="6.9" style="155" customWidth="1"/>
    <col min="7" max="7" width="13.1" style="155" customWidth="1"/>
    <col min="8" max="8" width="7.9" style="13" customWidth="1"/>
    <col min="9" max="9" width="8.5" style="155" customWidth="1"/>
    <col min="10" max="10" width="12.1" style="155" customWidth="1"/>
    <col min="11" max="11" width="10" style="155" customWidth="1"/>
    <col min="12" max="12" width="7" style="155" customWidth="1"/>
    <col min="13" max="13" width="8.1" style="13" customWidth="1"/>
    <col min="14" max="16384" width="9" style="13"/>
  </cols>
  <sheetData>
    <row r="1" s="11" customFormat="1" ht="30" customHeight="1" spans="1:13">
      <c r="A1" s="14" t="s">
        <v>526</v>
      </c>
      <c r="B1" s="39"/>
      <c r="C1" s="39"/>
      <c r="D1" s="39"/>
      <c r="E1" s="39"/>
      <c r="F1" s="39"/>
      <c r="G1" s="39"/>
      <c r="H1" s="39"/>
      <c r="I1" s="39"/>
      <c r="J1" s="39"/>
      <c r="K1" s="39"/>
      <c r="L1" s="39"/>
      <c r="M1" s="39"/>
    </row>
    <row r="2" ht="14.1" customHeight="1" spans="1:13">
      <c r="A2" s="16" t="str">
        <f>填表信息!A17&amp;" "&amp;TEXT(填表信息!B17,"yyyy年mm月dd日")</f>
        <v>评估基准日： 2023年07月31日</v>
      </c>
      <c r="B2" s="17"/>
      <c r="C2" s="17"/>
      <c r="D2" s="17"/>
      <c r="E2" s="17"/>
      <c r="F2" s="17"/>
      <c r="G2" s="18"/>
      <c r="H2" s="18"/>
      <c r="I2" s="18"/>
      <c r="J2" s="18"/>
      <c r="K2" s="18"/>
      <c r="L2" s="18"/>
      <c r="M2" s="18"/>
    </row>
    <row r="3" ht="14.1" customHeight="1" spans="1:13">
      <c r="A3" s="17"/>
      <c r="B3" s="17"/>
      <c r="C3" s="17"/>
      <c r="D3" s="17"/>
      <c r="E3" s="17"/>
      <c r="F3" s="17"/>
      <c r="G3" s="18"/>
      <c r="H3" s="18"/>
      <c r="I3" s="18"/>
      <c r="J3" s="18"/>
      <c r="K3" s="18"/>
      <c r="L3" s="19" t="s">
        <v>527</v>
      </c>
      <c r="M3" s="19"/>
    </row>
    <row r="4" customHeight="1" spans="1:13">
      <c r="A4" s="54" t="str">
        <f>填表信息!A5&amp;填表信息!B5</f>
        <v>产权持有人：北京巴布科克·威尔科克斯有限公司</v>
      </c>
      <c r="B4" s="54"/>
      <c r="C4" s="54"/>
      <c r="M4" s="21" t="s">
        <v>353</v>
      </c>
    </row>
    <row r="5" s="12" customFormat="1" customHeight="1" spans="1:13">
      <c r="A5" s="22" t="s">
        <v>511</v>
      </c>
      <c r="B5" s="22" t="s">
        <v>512</v>
      </c>
      <c r="C5" s="22" t="s">
        <v>528</v>
      </c>
      <c r="D5" s="142" t="s">
        <v>513</v>
      </c>
      <c r="E5" s="22" t="s">
        <v>356</v>
      </c>
      <c r="F5" s="22"/>
      <c r="G5" s="22"/>
      <c r="H5" s="364" t="s">
        <v>248</v>
      </c>
      <c r="I5" s="364"/>
      <c r="J5" s="364"/>
      <c r="K5" s="368" t="s">
        <v>357</v>
      </c>
      <c r="L5" s="364" t="s">
        <v>515</v>
      </c>
      <c r="M5" s="22" t="s">
        <v>516</v>
      </c>
    </row>
    <row r="6" s="12" customFormat="1" customHeight="1" spans="1:13">
      <c r="A6" s="24"/>
      <c r="B6" s="24"/>
      <c r="C6" s="24"/>
      <c r="D6" s="388"/>
      <c r="E6" s="22" t="s">
        <v>517</v>
      </c>
      <c r="F6" s="22" t="s">
        <v>518</v>
      </c>
      <c r="G6" s="22" t="s">
        <v>519</v>
      </c>
      <c r="H6" s="28" t="s">
        <v>520</v>
      </c>
      <c r="I6" s="364" t="s">
        <v>521</v>
      </c>
      <c r="J6" s="364" t="s">
        <v>519</v>
      </c>
      <c r="K6" s="391"/>
      <c r="L6" s="367"/>
      <c r="M6" s="24"/>
    </row>
    <row r="7" customHeight="1" spans="1:13">
      <c r="A7" s="56"/>
      <c r="B7" s="289"/>
      <c r="C7" s="24"/>
      <c r="D7" s="365"/>
      <c r="E7" s="366"/>
      <c r="F7" s="28"/>
      <c r="G7" s="366"/>
      <c r="H7" s="366"/>
      <c r="I7" s="28"/>
      <c r="J7" s="28"/>
      <c r="K7" s="28">
        <f>J7-G7</f>
        <v>0</v>
      </c>
      <c r="L7" s="28" t="str">
        <f>IF(G7=0,"",K7/G7*100)</f>
        <v/>
      </c>
      <c r="M7" s="29"/>
    </row>
    <row r="8" customHeight="1" spans="1:13">
      <c r="A8" s="24"/>
      <c r="B8" s="25"/>
      <c r="C8" s="24"/>
      <c r="D8" s="29"/>
      <c r="E8" s="366"/>
      <c r="F8" s="28"/>
      <c r="G8" s="366"/>
      <c r="H8" s="366"/>
      <c r="I8" s="28"/>
      <c r="J8" s="28"/>
      <c r="K8" s="28">
        <f t="shared" ref="K8:K28" si="0">J8-G8</f>
        <v>0</v>
      </c>
      <c r="L8" s="28" t="str">
        <f t="shared" ref="L8:L28" si="1">IF(G8=0,"",K8/G8*100)</f>
        <v/>
      </c>
      <c r="M8" s="29"/>
    </row>
    <row r="9" customHeight="1" spans="1:13">
      <c r="A9" s="24"/>
      <c r="B9" s="30"/>
      <c r="C9" s="24"/>
      <c r="D9" s="29"/>
      <c r="E9" s="366"/>
      <c r="F9" s="28"/>
      <c r="G9" s="366"/>
      <c r="H9" s="366"/>
      <c r="I9" s="28"/>
      <c r="J9" s="28"/>
      <c r="K9" s="28">
        <f t="shared" si="0"/>
        <v>0</v>
      </c>
      <c r="L9" s="28" t="str">
        <f t="shared" si="1"/>
        <v/>
      </c>
      <c r="M9" s="29"/>
    </row>
    <row r="10" customHeight="1" spans="1:13">
      <c r="A10" s="24"/>
      <c r="B10" s="30"/>
      <c r="C10" s="24"/>
      <c r="D10" s="29"/>
      <c r="E10" s="366"/>
      <c r="F10" s="28"/>
      <c r="G10" s="366"/>
      <c r="H10" s="366"/>
      <c r="I10" s="28"/>
      <c r="J10" s="28"/>
      <c r="K10" s="28">
        <f t="shared" si="0"/>
        <v>0</v>
      </c>
      <c r="L10" s="28" t="str">
        <f t="shared" si="1"/>
        <v/>
      </c>
      <c r="M10" s="29"/>
    </row>
    <row r="11" customHeight="1" spans="1:13">
      <c r="A11" s="24"/>
      <c r="B11" s="30"/>
      <c r="C11" s="24"/>
      <c r="D11" s="29"/>
      <c r="E11" s="366"/>
      <c r="F11" s="28"/>
      <c r="G11" s="366"/>
      <c r="H11" s="366"/>
      <c r="I11" s="28"/>
      <c r="J11" s="28"/>
      <c r="K11" s="28">
        <f t="shared" si="0"/>
        <v>0</v>
      </c>
      <c r="L11" s="28" t="str">
        <f t="shared" si="1"/>
        <v/>
      </c>
      <c r="M11" s="29"/>
    </row>
    <row r="12" customHeight="1" spans="1:13">
      <c r="A12" s="24"/>
      <c r="B12" s="30"/>
      <c r="C12" s="24"/>
      <c r="D12" s="29"/>
      <c r="E12" s="366"/>
      <c r="F12" s="28"/>
      <c r="G12" s="366"/>
      <c r="H12" s="366"/>
      <c r="I12" s="28"/>
      <c r="J12" s="28"/>
      <c r="K12" s="28">
        <f t="shared" si="0"/>
        <v>0</v>
      </c>
      <c r="L12" s="28" t="str">
        <f t="shared" si="1"/>
        <v/>
      </c>
      <c r="M12" s="29"/>
    </row>
    <row r="13" customHeight="1" spans="1:13">
      <c r="A13" s="24"/>
      <c r="B13" s="30"/>
      <c r="C13" s="24"/>
      <c r="D13" s="29"/>
      <c r="E13" s="366"/>
      <c r="F13" s="28"/>
      <c r="G13" s="366"/>
      <c r="H13" s="366"/>
      <c r="I13" s="28"/>
      <c r="J13" s="28"/>
      <c r="K13" s="28">
        <f t="shared" si="0"/>
        <v>0</v>
      </c>
      <c r="L13" s="28" t="str">
        <f t="shared" si="1"/>
        <v/>
      </c>
      <c r="M13" s="29"/>
    </row>
    <row r="14" customHeight="1" spans="1:13">
      <c r="A14" s="24"/>
      <c r="B14" s="25"/>
      <c r="C14" s="24"/>
      <c r="D14" s="29"/>
      <c r="E14" s="366"/>
      <c r="F14" s="28"/>
      <c r="G14" s="366"/>
      <c r="H14" s="366"/>
      <c r="I14" s="28"/>
      <c r="J14" s="28"/>
      <c r="K14" s="28">
        <f t="shared" si="0"/>
        <v>0</v>
      </c>
      <c r="L14" s="28" t="str">
        <f t="shared" si="1"/>
        <v/>
      </c>
      <c r="M14" s="29"/>
    </row>
    <row r="15" customHeight="1" spans="1:13">
      <c r="A15" s="24"/>
      <c r="B15" s="25"/>
      <c r="C15" s="24"/>
      <c r="D15" s="29"/>
      <c r="E15" s="366"/>
      <c r="F15" s="28"/>
      <c r="G15" s="366"/>
      <c r="H15" s="366"/>
      <c r="I15" s="28"/>
      <c r="J15" s="28"/>
      <c r="K15" s="28">
        <f t="shared" si="0"/>
        <v>0</v>
      </c>
      <c r="L15" s="28" t="str">
        <f t="shared" si="1"/>
        <v/>
      </c>
      <c r="M15" s="29"/>
    </row>
    <row r="16" customHeight="1" spans="1:13">
      <c r="A16" s="24"/>
      <c r="B16" s="30"/>
      <c r="C16" s="24"/>
      <c r="D16" s="29"/>
      <c r="E16" s="366"/>
      <c r="F16" s="28"/>
      <c r="G16" s="366"/>
      <c r="H16" s="366"/>
      <c r="I16" s="28"/>
      <c r="J16" s="28"/>
      <c r="K16" s="28">
        <f t="shared" si="0"/>
        <v>0</v>
      </c>
      <c r="L16" s="28" t="str">
        <f t="shared" si="1"/>
        <v/>
      </c>
      <c r="M16" s="29"/>
    </row>
    <row r="17" customHeight="1" spans="1:13">
      <c r="A17" s="24"/>
      <c r="B17" s="31"/>
      <c r="C17" s="24"/>
      <c r="D17" s="29"/>
      <c r="E17" s="366"/>
      <c r="F17" s="28"/>
      <c r="G17" s="366"/>
      <c r="H17" s="366"/>
      <c r="I17" s="28"/>
      <c r="J17" s="28"/>
      <c r="K17" s="28">
        <f t="shared" si="0"/>
        <v>0</v>
      </c>
      <c r="L17" s="28" t="str">
        <f t="shared" si="1"/>
        <v/>
      </c>
      <c r="M17" s="29"/>
    </row>
    <row r="18" customHeight="1" spans="1:13">
      <c r="A18" s="24"/>
      <c r="B18" s="30"/>
      <c r="C18" s="24"/>
      <c r="D18" s="29"/>
      <c r="E18" s="366"/>
      <c r="F18" s="28"/>
      <c r="G18" s="366"/>
      <c r="H18" s="366"/>
      <c r="I18" s="28"/>
      <c r="J18" s="28"/>
      <c r="K18" s="28">
        <f t="shared" si="0"/>
        <v>0</v>
      </c>
      <c r="L18" s="28" t="str">
        <f t="shared" si="1"/>
        <v/>
      </c>
      <c r="M18" s="29"/>
    </row>
    <row r="19" customHeight="1" spans="1:13">
      <c r="A19" s="24"/>
      <c r="B19" s="30"/>
      <c r="C19" s="24"/>
      <c r="D19" s="29"/>
      <c r="E19" s="366"/>
      <c r="F19" s="28"/>
      <c r="G19" s="366"/>
      <c r="H19" s="366"/>
      <c r="I19" s="28"/>
      <c r="J19" s="28"/>
      <c r="K19" s="28">
        <f t="shared" si="0"/>
        <v>0</v>
      </c>
      <c r="L19" s="28" t="str">
        <f t="shared" si="1"/>
        <v/>
      </c>
      <c r="M19" s="29"/>
    </row>
    <row r="20" customHeight="1" spans="1:13">
      <c r="A20" s="24"/>
      <c r="B20" s="30"/>
      <c r="C20" s="24"/>
      <c r="D20" s="29"/>
      <c r="E20" s="366"/>
      <c r="F20" s="28"/>
      <c r="G20" s="366"/>
      <c r="H20" s="366"/>
      <c r="I20" s="28"/>
      <c r="J20" s="28"/>
      <c r="K20" s="28">
        <f t="shared" si="0"/>
        <v>0</v>
      </c>
      <c r="L20" s="28" t="str">
        <f t="shared" si="1"/>
        <v/>
      </c>
      <c r="M20" s="29"/>
    </row>
    <row r="21" customHeight="1" spans="1:13">
      <c r="A21" s="24"/>
      <c r="B21" s="30"/>
      <c r="C21" s="24"/>
      <c r="D21" s="29"/>
      <c r="E21" s="366"/>
      <c r="F21" s="28"/>
      <c r="G21" s="366"/>
      <c r="H21" s="366"/>
      <c r="I21" s="28"/>
      <c r="J21" s="28"/>
      <c r="K21" s="28">
        <f t="shared" si="0"/>
        <v>0</v>
      </c>
      <c r="L21" s="28" t="str">
        <f t="shared" si="1"/>
        <v/>
      </c>
      <c r="M21" s="29"/>
    </row>
    <row r="22" customHeight="1" spans="1:13">
      <c r="A22" s="24"/>
      <c r="B22" s="25"/>
      <c r="C22" s="24"/>
      <c r="D22" s="29"/>
      <c r="E22" s="366"/>
      <c r="F22" s="28"/>
      <c r="G22" s="366"/>
      <c r="H22" s="366"/>
      <c r="I22" s="28"/>
      <c r="J22" s="28"/>
      <c r="K22" s="28">
        <f t="shared" si="0"/>
        <v>0</v>
      </c>
      <c r="L22" s="28" t="str">
        <f t="shared" si="1"/>
        <v/>
      </c>
      <c r="M22" s="29"/>
    </row>
    <row r="23" customHeight="1" spans="1:13">
      <c r="A23" s="24"/>
      <c r="B23" s="25"/>
      <c r="C23" s="24"/>
      <c r="D23" s="29"/>
      <c r="E23" s="366"/>
      <c r="F23" s="28"/>
      <c r="G23" s="366"/>
      <c r="H23" s="366"/>
      <c r="I23" s="28"/>
      <c r="J23" s="28"/>
      <c r="K23" s="28">
        <f t="shared" si="0"/>
        <v>0</v>
      </c>
      <c r="L23" s="28" t="str">
        <f t="shared" si="1"/>
        <v/>
      </c>
      <c r="M23" s="29"/>
    </row>
    <row r="24" customHeight="1" spans="1:13">
      <c r="A24" s="24"/>
      <c r="B24" s="25"/>
      <c r="C24" s="24"/>
      <c r="D24" s="29"/>
      <c r="E24" s="366"/>
      <c r="F24" s="28"/>
      <c r="G24" s="366"/>
      <c r="H24" s="366"/>
      <c r="I24" s="28"/>
      <c r="J24" s="28"/>
      <c r="K24" s="28">
        <f t="shared" si="0"/>
        <v>0</v>
      </c>
      <c r="L24" s="28" t="str">
        <f t="shared" si="1"/>
        <v/>
      </c>
      <c r="M24" s="29"/>
    </row>
    <row r="25" customHeight="1" spans="1:13">
      <c r="A25" s="24"/>
      <c r="B25" s="30"/>
      <c r="C25" s="24"/>
      <c r="D25" s="29"/>
      <c r="E25" s="366"/>
      <c r="F25" s="28"/>
      <c r="G25" s="366"/>
      <c r="H25" s="366"/>
      <c r="I25" s="28"/>
      <c r="J25" s="28"/>
      <c r="K25" s="28">
        <f t="shared" si="0"/>
        <v>0</v>
      </c>
      <c r="L25" s="28" t="str">
        <f t="shared" si="1"/>
        <v/>
      </c>
      <c r="M25" s="29"/>
    </row>
    <row r="26" customHeight="1" spans="1:13">
      <c r="A26" s="24"/>
      <c r="B26" s="30"/>
      <c r="C26" s="24"/>
      <c r="D26" s="29"/>
      <c r="E26" s="366"/>
      <c r="F26" s="28"/>
      <c r="G26" s="366"/>
      <c r="H26" s="366"/>
      <c r="I26" s="28"/>
      <c r="J26" s="28"/>
      <c r="K26" s="28">
        <f t="shared" si="0"/>
        <v>0</v>
      </c>
      <c r="L26" s="28" t="str">
        <f t="shared" si="1"/>
        <v/>
      </c>
      <c r="M26" s="29"/>
    </row>
    <row r="27" customHeight="1" spans="1:13">
      <c r="A27" s="24"/>
      <c r="B27" s="30"/>
      <c r="C27" s="24"/>
      <c r="D27" s="29"/>
      <c r="E27" s="366"/>
      <c r="F27" s="28"/>
      <c r="G27" s="366"/>
      <c r="H27" s="366"/>
      <c r="I27" s="28"/>
      <c r="J27" s="28"/>
      <c r="K27" s="28">
        <f t="shared" si="0"/>
        <v>0</v>
      </c>
      <c r="L27" s="28" t="str">
        <f t="shared" si="1"/>
        <v/>
      </c>
      <c r="M27" s="29"/>
    </row>
    <row r="28" customHeight="1" spans="1:13">
      <c r="A28" s="32" t="s">
        <v>529</v>
      </c>
      <c r="B28" s="63"/>
      <c r="C28" s="24"/>
      <c r="D28" s="29"/>
      <c r="E28" s="67"/>
      <c r="F28" s="28"/>
      <c r="G28" s="28">
        <f>SUM(G7:G27)</f>
        <v>0</v>
      </c>
      <c r="H28" s="67"/>
      <c r="I28" s="28"/>
      <c r="J28" s="28">
        <f>SUM(J7:J27)</f>
        <v>0</v>
      </c>
      <c r="K28" s="28">
        <f t="shared" si="0"/>
        <v>0</v>
      </c>
      <c r="L28" s="28" t="str">
        <f t="shared" si="1"/>
        <v/>
      </c>
      <c r="M28" s="29"/>
    </row>
    <row r="29" customHeight="1" spans="1:13">
      <c r="A29" s="389" t="str">
        <f>填表信息!$A$6&amp;填表信息!$B$6</f>
        <v>产权持有人填表人：罗钰</v>
      </c>
      <c r="B29" s="389"/>
      <c r="C29" s="389"/>
      <c r="D29" s="389"/>
      <c r="H29" s="36"/>
      <c r="I29" s="36"/>
      <c r="J29" s="319" t="str">
        <f>填表信息!A27&amp;填表信息!B27</f>
        <v>评估人员：XXX</v>
      </c>
      <c r="K29" s="36"/>
      <c r="L29" s="36"/>
      <c r="M29" s="36"/>
    </row>
    <row r="30" customHeight="1" spans="1:4">
      <c r="A30" s="37" t="str">
        <f>填表信息!A7&amp;" "&amp;TEXT(填表信息!B7,"yyyy年mm月dd日")</f>
        <v>填表日期： 2023年11月06日</v>
      </c>
      <c r="B30" s="390"/>
      <c r="C30" s="390"/>
      <c r="D30" s="390"/>
    </row>
  </sheetData>
  <mergeCells count="14">
    <mergeCell ref="A1:M1"/>
    <mergeCell ref="A2:M2"/>
    <mergeCell ref="L3:M3"/>
    <mergeCell ref="A4:C4"/>
    <mergeCell ref="E5:G5"/>
    <mergeCell ref="H5:J5"/>
    <mergeCell ref="A28:B28"/>
    <mergeCell ref="A5:A6"/>
    <mergeCell ref="B5:B6"/>
    <mergeCell ref="C5:C6"/>
    <mergeCell ref="D5:D6"/>
    <mergeCell ref="K5:K6"/>
    <mergeCell ref="L5:L6"/>
    <mergeCell ref="M5:M6"/>
  </mergeCells>
  <printOptions horizontalCentered="1"/>
  <pageMargins left="0.35" right="0.35" top="0.87" bottom="0.79" header="1.06" footer="0.51"/>
  <pageSetup paperSize="9" fitToHeight="0" orientation="landscape"/>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pageSetUpPr fitToPage="1"/>
  </sheetPr>
  <dimension ref="A1:M32"/>
  <sheetViews>
    <sheetView view="pageBreakPreview" zoomScaleNormal="100" topLeftCell="B1" workbookViewId="0">
      <selection activeCell="B17" sqref="B17"/>
    </sheetView>
  </sheetViews>
  <sheetFormatPr defaultColWidth="9" defaultRowHeight="15.75" customHeight="1"/>
  <cols>
    <col min="1" max="1" width="4.5" style="13" customWidth="1"/>
    <col min="2" max="2" width="38.4" style="12" customWidth="1"/>
    <col min="3" max="3" width="10.4" style="12" customWidth="1"/>
    <col min="4" max="4" width="8.6" style="12" customWidth="1"/>
    <col min="5" max="5" width="8.4" style="13" customWidth="1"/>
    <col min="6" max="6" width="10.6" style="13" customWidth="1"/>
    <col min="7" max="7" width="13.6" style="372" customWidth="1"/>
    <col min="8" max="8" width="7.9" style="13" customWidth="1"/>
    <col min="9" max="9" width="9.6" style="13" customWidth="1"/>
    <col min="10" max="10" width="13.6" style="13" customWidth="1"/>
    <col min="11" max="11" width="14.5" style="13" customWidth="1"/>
    <col min="12" max="12" width="8.5" style="13" customWidth="1"/>
    <col min="13" max="13" width="17.6" style="13" customWidth="1"/>
    <col min="14" max="16384" width="9" style="13"/>
  </cols>
  <sheetData>
    <row r="1" s="11" customFormat="1" ht="30" customHeight="1" spans="1:13">
      <c r="A1" s="14" t="s">
        <v>530</v>
      </c>
      <c r="B1" s="15"/>
      <c r="C1" s="15"/>
      <c r="D1" s="15"/>
      <c r="E1" s="15"/>
      <c r="F1" s="15"/>
      <c r="G1" s="15"/>
      <c r="H1" s="15"/>
      <c r="I1" s="15"/>
      <c r="J1" s="15"/>
      <c r="K1" s="15"/>
      <c r="L1" s="15"/>
      <c r="M1" s="15"/>
    </row>
    <row r="2" ht="14.1" customHeight="1" spans="1:13">
      <c r="A2" s="16" t="str">
        <f>填表信息!A17&amp;" "&amp;TEXT(填表信息!B17,"yyyy年mm月dd日")</f>
        <v>评估基准日： 2023年07月31日</v>
      </c>
      <c r="B2" s="17"/>
      <c r="C2" s="17"/>
      <c r="D2" s="17"/>
      <c r="E2" s="17"/>
      <c r="F2" s="17"/>
      <c r="G2" s="18"/>
      <c r="H2" s="18"/>
      <c r="I2" s="18"/>
      <c r="J2" s="18"/>
      <c r="K2" s="18"/>
      <c r="L2" s="18"/>
      <c r="M2" s="18"/>
    </row>
    <row r="3" ht="14.1" customHeight="1" spans="1:13">
      <c r="A3" s="17"/>
      <c r="B3" s="17"/>
      <c r="C3" s="17"/>
      <c r="D3" s="17"/>
      <c r="E3" s="17"/>
      <c r="F3" s="17"/>
      <c r="G3" s="18"/>
      <c r="H3" s="18"/>
      <c r="I3" s="18"/>
      <c r="J3" s="18"/>
      <c r="K3" s="18"/>
      <c r="L3" s="18"/>
      <c r="M3" s="19" t="s">
        <v>531</v>
      </c>
    </row>
    <row r="4" customHeight="1" spans="1:13">
      <c r="A4" s="143" t="str">
        <f>填表信息!A5&amp;填表信息!B5</f>
        <v>产权持有人：北京巴布科克·威尔科克斯有限公司</v>
      </c>
      <c r="B4" s="188"/>
      <c r="C4" s="188"/>
      <c r="M4" s="21" t="s">
        <v>353</v>
      </c>
    </row>
    <row r="5" s="12" customFormat="1" customHeight="1" spans="1:13">
      <c r="A5" s="22" t="s">
        <v>511</v>
      </c>
      <c r="B5" s="22" t="s">
        <v>532</v>
      </c>
      <c r="C5" s="169" t="s">
        <v>533</v>
      </c>
      <c r="D5" s="163" t="s">
        <v>513</v>
      </c>
      <c r="E5" s="22" t="s">
        <v>356</v>
      </c>
      <c r="F5" s="22"/>
      <c r="G5" s="22"/>
      <c r="H5" s="22" t="s">
        <v>248</v>
      </c>
      <c r="I5" s="22"/>
      <c r="J5" s="22"/>
      <c r="K5" s="169" t="s">
        <v>357</v>
      </c>
      <c r="L5" s="22" t="s">
        <v>515</v>
      </c>
      <c r="M5" s="22" t="s">
        <v>516</v>
      </c>
    </row>
    <row r="6" s="12" customFormat="1" customHeight="1" spans="1:13">
      <c r="A6" s="24"/>
      <c r="B6" s="24"/>
      <c r="C6" s="170"/>
      <c r="D6" s="304"/>
      <c r="E6" s="22" t="s">
        <v>517</v>
      </c>
      <c r="F6" s="22" t="s">
        <v>518</v>
      </c>
      <c r="G6" s="22" t="s">
        <v>519</v>
      </c>
      <c r="H6" s="376" t="s">
        <v>520</v>
      </c>
      <c r="I6" s="22" t="s">
        <v>521</v>
      </c>
      <c r="J6" s="22" t="s">
        <v>519</v>
      </c>
      <c r="K6" s="170"/>
      <c r="L6" s="24"/>
      <c r="M6" s="24"/>
    </row>
    <row r="7" s="374" customFormat="1" customHeight="1" spans="1:13">
      <c r="A7" s="148"/>
      <c r="B7" s="377"/>
      <c r="C7" s="112"/>
      <c r="D7" s="112"/>
      <c r="E7" s="378"/>
      <c r="F7" s="378"/>
      <c r="G7" s="377"/>
      <c r="H7" s="378"/>
      <c r="I7" s="384"/>
      <c r="J7" s="385"/>
      <c r="K7" s="28">
        <f t="shared" ref="K7:K28" si="0">J7-G7</f>
        <v>0</v>
      </c>
      <c r="L7" s="28" t="str">
        <f t="shared" ref="L7:L28" si="1">IF(G7=0,"",K7/G7*100)</f>
        <v/>
      </c>
      <c r="M7" s="137"/>
    </row>
    <row r="8" s="374" customFormat="1" customHeight="1" spans="1:13">
      <c r="A8" s="148"/>
      <c r="B8" s="377"/>
      <c r="C8" s="112"/>
      <c r="D8" s="112"/>
      <c r="E8" s="378"/>
      <c r="F8" s="378"/>
      <c r="G8" s="377"/>
      <c r="H8" s="378"/>
      <c r="I8" s="384"/>
      <c r="J8" s="385"/>
      <c r="K8" s="28">
        <f t="shared" si="0"/>
        <v>0</v>
      </c>
      <c r="L8" s="28" t="str">
        <f t="shared" si="1"/>
        <v/>
      </c>
      <c r="M8" s="29"/>
    </row>
    <row r="9" s="374" customFormat="1" customHeight="1" spans="1:13">
      <c r="A9" s="148"/>
      <c r="B9" s="377"/>
      <c r="C9" s="112"/>
      <c r="D9" s="112"/>
      <c r="E9" s="378"/>
      <c r="F9" s="378"/>
      <c r="G9" s="377"/>
      <c r="H9" s="378"/>
      <c r="I9" s="384"/>
      <c r="J9" s="385"/>
      <c r="K9" s="28">
        <f t="shared" si="0"/>
        <v>0</v>
      </c>
      <c r="L9" s="28" t="str">
        <f t="shared" si="1"/>
        <v/>
      </c>
      <c r="M9" s="29"/>
    </row>
    <row r="10" s="374" customFormat="1" customHeight="1" spans="1:13">
      <c r="A10" s="148"/>
      <c r="B10" s="377"/>
      <c r="C10" s="112"/>
      <c r="D10" s="112"/>
      <c r="E10" s="378"/>
      <c r="F10" s="378"/>
      <c r="G10" s="377"/>
      <c r="H10" s="378"/>
      <c r="I10" s="384"/>
      <c r="J10" s="385"/>
      <c r="K10" s="28">
        <f t="shared" si="0"/>
        <v>0</v>
      </c>
      <c r="L10" s="28" t="str">
        <f t="shared" si="1"/>
        <v/>
      </c>
      <c r="M10" s="29"/>
    </row>
    <row r="11" s="374" customFormat="1" customHeight="1" spans="1:13">
      <c r="A11" s="148"/>
      <c r="B11" s="377"/>
      <c r="C11" s="112"/>
      <c r="D11" s="112"/>
      <c r="E11" s="378"/>
      <c r="F11" s="378"/>
      <c r="G11" s="377"/>
      <c r="H11" s="378"/>
      <c r="I11" s="384"/>
      <c r="J11" s="385"/>
      <c r="K11" s="28">
        <f t="shared" si="0"/>
        <v>0</v>
      </c>
      <c r="L11" s="28" t="str">
        <f t="shared" si="1"/>
        <v/>
      </c>
      <c r="M11" s="29"/>
    </row>
    <row r="12" s="375" customFormat="1" customHeight="1" spans="1:13">
      <c r="A12" s="148"/>
      <c r="B12" s="377"/>
      <c r="C12" s="112"/>
      <c r="D12" s="112"/>
      <c r="E12" s="378"/>
      <c r="F12" s="378"/>
      <c r="G12" s="377"/>
      <c r="H12" s="378"/>
      <c r="I12" s="384"/>
      <c r="J12" s="385"/>
      <c r="K12" s="28">
        <f t="shared" si="0"/>
        <v>0</v>
      </c>
      <c r="L12" s="28" t="str">
        <f t="shared" si="1"/>
        <v/>
      </c>
      <c r="M12" s="29"/>
    </row>
    <row r="13" s="375" customFormat="1" customHeight="1" spans="1:13">
      <c r="A13" s="148"/>
      <c r="B13" s="377"/>
      <c r="C13" s="112"/>
      <c r="D13" s="112"/>
      <c r="E13" s="378"/>
      <c r="F13" s="378"/>
      <c r="G13" s="377"/>
      <c r="H13" s="378"/>
      <c r="I13" s="384"/>
      <c r="J13" s="385"/>
      <c r="K13" s="28">
        <f t="shared" si="0"/>
        <v>0</v>
      </c>
      <c r="L13" s="28" t="str">
        <f t="shared" si="1"/>
        <v/>
      </c>
      <c r="M13" s="29"/>
    </row>
    <row r="14" s="375" customFormat="1" customHeight="1" spans="1:13">
      <c r="A14" s="148"/>
      <c r="B14" s="377"/>
      <c r="C14" s="112"/>
      <c r="D14" s="112"/>
      <c r="E14" s="378"/>
      <c r="F14" s="378"/>
      <c r="G14" s="377"/>
      <c r="H14" s="378"/>
      <c r="I14" s="384"/>
      <c r="J14" s="385"/>
      <c r="K14" s="28">
        <f t="shared" si="0"/>
        <v>0</v>
      </c>
      <c r="L14" s="28" t="str">
        <f t="shared" si="1"/>
        <v/>
      </c>
      <c r="M14" s="29"/>
    </row>
    <row r="15" s="375" customFormat="1" customHeight="1" spans="1:13">
      <c r="A15" s="148"/>
      <c r="B15" s="377"/>
      <c r="C15" s="112"/>
      <c r="D15" s="112"/>
      <c r="E15" s="378"/>
      <c r="F15" s="378"/>
      <c r="G15" s="377"/>
      <c r="H15" s="378"/>
      <c r="I15" s="384"/>
      <c r="J15" s="385"/>
      <c r="K15" s="28">
        <f t="shared" si="0"/>
        <v>0</v>
      </c>
      <c r="L15" s="28" t="str">
        <f t="shared" si="1"/>
        <v/>
      </c>
      <c r="M15" s="29"/>
    </row>
    <row r="16" s="375" customFormat="1" customHeight="1" spans="1:13">
      <c r="A16" s="148"/>
      <c r="B16" s="377"/>
      <c r="C16" s="112"/>
      <c r="D16" s="112"/>
      <c r="E16" s="378"/>
      <c r="F16" s="378"/>
      <c r="G16" s="377"/>
      <c r="H16" s="378"/>
      <c r="I16" s="384"/>
      <c r="J16" s="385"/>
      <c r="K16" s="28">
        <f t="shared" si="0"/>
        <v>0</v>
      </c>
      <c r="L16" s="28" t="str">
        <f t="shared" si="1"/>
        <v/>
      </c>
      <c r="M16" s="126"/>
    </row>
    <row r="17" s="375" customFormat="1" customHeight="1" spans="1:13">
      <c r="A17" s="148"/>
      <c r="B17" s="379"/>
      <c r="C17" s="112"/>
      <c r="D17" s="112"/>
      <c r="E17" s="378"/>
      <c r="F17" s="378"/>
      <c r="G17" s="377"/>
      <c r="H17" s="378"/>
      <c r="I17" s="384"/>
      <c r="J17" s="385"/>
      <c r="K17" s="28">
        <f t="shared" si="0"/>
        <v>0</v>
      </c>
      <c r="L17" s="28" t="str">
        <f t="shared" si="1"/>
        <v/>
      </c>
      <c r="M17" s="29"/>
    </row>
    <row r="18" s="375" customFormat="1" customHeight="1" spans="1:13">
      <c r="A18" s="148"/>
      <c r="B18" s="377"/>
      <c r="C18" s="112"/>
      <c r="D18" s="112"/>
      <c r="E18" s="378"/>
      <c r="F18" s="378"/>
      <c r="G18" s="377"/>
      <c r="H18" s="378"/>
      <c r="I18" s="384"/>
      <c r="J18" s="385"/>
      <c r="K18" s="28">
        <f t="shared" si="0"/>
        <v>0</v>
      </c>
      <c r="L18" s="28" t="str">
        <f t="shared" si="1"/>
        <v/>
      </c>
      <c r="M18" s="29"/>
    </row>
    <row r="19" s="375" customFormat="1" customHeight="1" spans="1:13">
      <c r="A19" s="148"/>
      <c r="B19" s="377"/>
      <c r="C19" s="112"/>
      <c r="D19" s="112"/>
      <c r="E19" s="378"/>
      <c r="F19" s="378"/>
      <c r="G19" s="377"/>
      <c r="H19" s="378"/>
      <c r="I19" s="384"/>
      <c r="J19" s="385"/>
      <c r="K19" s="28">
        <f t="shared" si="0"/>
        <v>0</v>
      </c>
      <c r="L19" s="28" t="str">
        <f t="shared" si="1"/>
        <v/>
      </c>
      <c r="M19" s="29"/>
    </row>
    <row r="20" s="375" customFormat="1" customHeight="1" spans="1:13">
      <c r="A20" s="148"/>
      <c r="B20" s="377"/>
      <c r="C20" s="112"/>
      <c r="D20" s="112"/>
      <c r="E20" s="378"/>
      <c r="F20" s="378"/>
      <c r="G20" s="377"/>
      <c r="H20" s="378"/>
      <c r="I20" s="384"/>
      <c r="J20" s="385"/>
      <c r="K20" s="28">
        <f t="shared" si="0"/>
        <v>0</v>
      </c>
      <c r="L20" s="28" t="str">
        <f t="shared" si="1"/>
        <v/>
      </c>
      <c r="M20" s="137"/>
    </row>
    <row r="21" customHeight="1" spans="1:13">
      <c r="A21" s="148"/>
      <c r="B21" s="380"/>
      <c r="C21" s="381"/>
      <c r="D21" s="381"/>
      <c r="E21" s="382"/>
      <c r="F21" s="382"/>
      <c r="G21" s="382"/>
      <c r="H21" s="366"/>
      <c r="I21" s="28"/>
      <c r="J21" s="385"/>
      <c r="K21" s="28">
        <f t="shared" si="0"/>
        <v>0</v>
      </c>
      <c r="L21" s="28" t="str">
        <f t="shared" si="1"/>
        <v/>
      </c>
      <c r="M21" s="29"/>
    </row>
    <row r="22" customHeight="1" spans="1:13">
      <c r="A22" s="148"/>
      <c r="B22" s="25"/>
      <c r="C22" s="22"/>
      <c r="D22" s="24"/>
      <c r="E22" s="366"/>
      <c r="F22" s="382"/>
      <c r="G22" s="382"/>
      <c r="H22" s="366"/>
      <c r="I22" s="28"/>
      <c r="J22" s="385"/>
      <c r="K22" s="28">
        <f t="shared" si="0"/>
        <v>0</v>
      </c>
      <c r="L22" s="28" t="str">
        <f t="shared" si="1"/>
        <v/>
      </c>
      <c r="M22" s="29"/>
    </row>
    <row r="23" customHeight="1" spans="1:13">
      <c r="A23" s="148"/>
      <c r="B23" s="25"/>
      <c r="C23" s="22"/>
      <c r="D23" s="24"/>
      <c r="E23" s="366"/>
      <c r="F23" s="382"/>
      <c r="G23" s="122"/>
      <c r="H23" s="366"/>
      <c r="I23" s="28"/>
      <c r="J23" s="385"/>
      <c r="K23" s="28">
        <f t="shared" si="0"/>
        <v>0</v>
      </c>
      <c r="L23" s="28" t="str">
        <f t="shared" si="1"/>
        <v/>
      </c>
      <c r="M23" s="29"/>
    </row>
    <row r="24" s="375" customFormat="1" customHeight="1" spans="1:13">
      <c r="A24" s="148"/>
      <c r="B24" s="30"/>
      <c r="C24" s="22"/>
      <c r="D24" s="24"/>
      <c r="E24" s="366"/>
      <c r="F24" s="382"/>
      <c r="G24" s="366"/>
      <c r="H24" s="366"/>
      <c r="I24" s="384"/>
      <c r="J24" s="385"/>
      <c r="K24" s="28">
        <f t="shared" si="0"/>
        <v>0</v>
      </c>
      <c r="L24" s="28" t="str">
        <f t="shared" si="1"/>
        <v/>
      </c>
      <c r="M24" s="386"/>
    </row>
    <row r="25" customHeight="1" spans="1:13">
      <c r="A25" s="148"/>
      <c r="B25" s="25"/>
      <c r="C25" s="24"/>
      <c r="D25" s="24"/>
      <c r="E25" s="366"/>
      <c r="F25" s="382"/>
      <c r="G25" s="366"/>
      <c r="H25" s="366"/>
      <c r="I25" s="28"/>
      <c r="J25" s="385"/>
      <c r="K25" s="28">
        <f t="shared" si="0"/>
        <v>0</v>
      </c>
      <c r="L25" s="28" t="str">
        <f t="shared" si="1"/>
        <v/>
      </c>
      <c r="M25" s="387"/>
    </row>
    <row r="26" customHeight="1" spans="1:13">
      <c r="A26" s="148"/>
      <c r="B26" s="25"/>
      <c r="C26" s="24"/>
      <c r="D26" s="24"/>
      <c r="E26" s="366"/>
      <c r="F26" s="382"/>
      <c r="G26" s="366"/>
      <c r="H26" s="366"/>
      <c r="I26" s="28"/>
      <c r="J26" s="385"/>
      <c r="K26" s="28">
        <f t="shared" si="0"/>
        <v>0</v>
      </c>
      <c r="L26" s="28" t="str">
        <f t="shared" si="1"/>
        <v/>
      </c>
      <c r="M26" s="387"/>
    </row>
    <row r="27" customHeight="1" spans="1:13">
      <c r="A27" s="29"/>
      <c r="B27" s="24"/>
      <c r="C27" s="24"/>
      <c r="D27" s="24"/>
      <c r="E27" s="366"/>
      <c r="F27" s="366"/>
      <c r="G27" s="366"/>
      <c r="H27" s="366"/>
      <c r="I27" s="28"/>
      <c r="J27" s="28"/>
      <c r="K27" s="28">
        <f t="shared" si="0"/>
        <v>0</v>
      </c>
      <c r="L27" s="28" t="str">
        <f t="shared" si="1"/>
        <v/>
      </c>
      <c r="M27" s="29"/>
    </row>
    <row r="28" customHeight="1" spans="1:13">
      <c r="A28" s="22" t="s">
        <v>529</v>
      </c>
      <c r="B28" s="22"/>
      <c r="C28" s="22"/>
      <c r="D28" s="24"/>
      <c r="E28" s="67"/>
      <c r="F28" s="67"/>
      <c r="G28" s="28">
        <f>SUM(G7:G27)</f>
        <v>0</v>
      </c>
      <c r="H28" s="67"/>
      <c r="I28" s="67"/>
      <c r="J28" s="28">
        <f>SUM(J7:J27)</f>
        <v>0</v>
      </c>
      <c r="K28" s="28">
        <f t="shared" si="0"/>
        <v>0</v>
      </c>
      <c r="L28" s="28" t="str">
        <f t="shared" si="1"/>
        <v/>
      </c>
      <c r="M28" s="29"/>
    </row>
    <row r="29" s="47" customFormat="1" customHeight="1" spans="1:13">
      <c r="A29" s="371" t="str">
        <f>填表信息!$A$6&amp;填表信息!$B$6</f>
        <v>产权持有人填表人：罗钰</v>
      </c>
      <c r="B29" s="192"/>
      <c r="C29" s="192"/>
      <c r="D29" s="192"/>
      <c r="E29" s="371"/>
      <c r="G29" s="144"/>
      <c r="I29" s="36"/>
      <c r="J29" s="319" t="str">
        <f>填表信息!A27&amp;填表信息!B27</f>
        <v>评估人员：XXX</v>
      </c>
      <c r="K29" s="36"/>
      <c r="L29" s="36"/>
      <c r="M29" s="36"/>
    </row>
    <row r="30" s="47" customFormat="1" customHeight="1" spans="1:7">
      <c r="A30" s="37" t="str">
        <f>填表信息!A7&amp;" "&amp;TEXT(填表信息!B7,"yyyy年mm月dd日")</f>
        <v>填表日期： 2023年11月06日</v>
      </c>
      <c r="B30" s="383"/>
      <c r="C30" s="177"/>
      <c r="D30" s="177"/>
      <c r="E30" s="168"/>
      <c r="F30" s="168"/>
      <c r="G30" s="122"/>
    </row>
    <row r="31" customHeight="1" spans="7:7">
      <c r="G31" s="13"/>
    </row>
    <row r="32" customHeight="1" spans="7:7">
      <c r="G32" s="13"/>
    </row>
  </sheetData>
  <mergeCells count="13">
    <mergeCell ref="A1:M1"/>
    <mergeCell ref="A2:M2"/>
    <mergeCell ref="E5:G5"/>
    <mergeCell ref="H5:J5"/>
    <mergeCell ref="A28:B28"/>
    <mergeCell ref="A29:E29"/>
    <mergeCell ref="A5:A6"/>
    <mergeCell ref="B5:B6"/>
    <mergeCell ref="C5:C6"/>
    <mergeCell ref="D5:D6"/>
    <mergeCell ref="K5:K6"/>
    <mergeCell ref="L5:L6"/>
    <mergeCell ref="M5:M6"/>
  </mergeCells>
  <printOptions horizontalCentered="1"/>
  <pageMargins left="1" right="1" top="0.87" bottom="0.87" header="1.06" footer="0.51"/>
  <pageSetup paperSize="9" scale="69" fitToHeight="0" orientation="landscape"/>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pageSetUpPr fitToPage="1"/>
  </sheetPr>
  <dimension ref="A1:L30"/>
  <sheetViews>
    <sheetView view="pageBreakPreview" zoomScaleNormal="100" workbookViewId="0">
      <selection activeCell="B17" sqref="B17"/>
    </sheetView>
  </sheetViews>
  <sheetFormatPr defaultColWidth="9" defaultRowHeight="15.75" customHeight="1"/>
  <cols>
    <col min="1" max="1" width="5.6" style="13" customWidth="1"/>
    <col min="2" max="2" width="16.1" style="13" customWidth="1"/>
    <col min="3" max="3" width="4.4" style="13" customWidth="1"/>
    <col min="4" max="4" width="7.6" style="13" customWidth="1"/>
    <col min="5" max="5" width="7.5" style="155" customWidth="1"/>
    <col min="6" max="6" width="13.4" style="155" customWidth="1"/>
    <col min="7" max="8" width="8.6" style="155" customWidth="1"/>
    <col min="9" max="9" width="13.6" style="155" customWidth="1"/>
    <col min="10" max="10" width="9.1" style="155" customWidth="1"/>
    <col min="11" max="11" width="8.6" style="155" customWidth="1"/>
    <col min="12" max="12" width="9.5" style="13" customWidth="1"/>
    <col min="13" max="16384" width="9" style="13"/>
  </cols>
  <sheetData>
    <row r="1" s="11" customFormat="1" ht="30" customHeight="1" spans="1:12">
      <c r="A1" s="14" t="s">
        <v>534</v>
      </c>
      <c r="B1" s="15"/>
      <c r="C1" s="15"/>
      <c r="D1" s="15"/>
      <c r="E1" s="15"/>
      <c r="F1" s="15"/>
      <c r="G1" s="15"/>
      <c r="H1" s="15"/>
      <c r="I1" s="15"/>
      <c r="J1" s="15"/>
      <c r="K1" s="15"/>
      <c r="L1" s="15"/>
    </row>
    <row r="2" ht="14.1" customHeight="1" spans="1:12">
      <c r="A2" s="16" t="str">
        <f>填表信息!A17&amp;" "&amp;TEXT(填表信息!B17,"yyyy年mm月dd日")</f>
        <v>评估基准日： 2023年07月31日</v>
      </c>
      <c r="B2" s="17"/>
      <c r="C2" s="17"/>
      <c r="D2" s="17"/>
      <c r="E2" s="17"/>
      <c r="F2" s="17"/>
      <c r="G2" s="18"/>
      <c r="H2" s="18"/>
      <c r="I2" s="18"/>
      <c r="J2" s="18"/>
      <c r="K2" s="18"/>
      <c r="L2" s="18"/>
    </row>
    <row r="3" ht="14.1" customHeight="1" spans="1:12">
      <c r="A3" s="17"/>
      <c r="B3" s="17"/>
      <c r="C3" s="17"/>
      <c r="D3" s="17"/>
      <c r="E3" s="17"/>
      <c r="F3" s="17"/>
      <c r="G3" s="18"/>
      <c r="H3" s="18"/>
      <c r="I3" s="18"/>
      <c r="J3" s="18"/>
      <c r="K3" s="18"/>
      <c r="L3" s="19" t="s">
        <v>535</v>
      </c>
    </row>
    <row r="4" customHeight="1" spans="1:12">
      <c r="A4" s="54" t="str">
        <f>填表信息!A5&amp;填表信息!B5</f>
        <v>产权持有人：北京巴布科克·威尔科克斯有限公司</v>
      </c>
      <c r="B4" s="54"/>
      <c r="C4" s="54"/>
      <c r="L4" s="21" t="s">
        <v>353</v>
      </c>
    </row>
    <row r="5" s="12" customFormat="1" customHeight="1" spans="1:12">
      <c r="A5" s="22" t="s">
        <v>511</v>
      </c>
      <c r="B5" s="22" t="s">
        <v>512</v>
      </c>
      <c r="C5" s="163" t="s">
        <v>513</v>
      </c>
      <c r="D5" s="32" t="s">
        <v>356</v>
      </c>
      <c r="E5" s="44"/>
      <c r="F5" s="63"/>
      <c r="G5" s="22" t="s">
        <v>248</v>
      </c>
      <c r="H5" s="22"/>
      <c r="I5" s="24"/>
      <c r="J5" s="169" t="s">
        <v>357</v>
      </c>
      <c r="K5" s="22" t="s">
        <v>515</v>
      </c>
      <c r="L5" s="22" t="s">
        <v>516</v>
      </c>
    </row>
    <row r="6" s="12" customFormat="1" customHeight="1" spans="1:12">
      <c r="A6" s="24"/>
      <c r="B6" s="24"/>
      <c r="C6" s="304"/>
      <c r="D6" s="22" t="s">
        <v>517</v>
      </c>
      <c r="E6" s="22" t="s">
        <v>518</v>
      </c>
      <c r="F6" s="22" t="s">
        <v>519</v>
      </c>
      <c r="G6" s="22" t="s">
        <v>520</v>
      </c>
      <c r="H6" s="22" t="s">
        <v>521</v>
      </c>
      <c r="I6" s="22" t="s">
        <v>519</v>
      </c>
      <c r="J6" s="172"/>
      <c r="K6" s="24"/>
      <c r="L6" s="24"/>
    </row>
    <row r="7" s="370" customFormat="1" customHeight="1" spans="1:12">
      <c r="A7" s="56"/>
      <c r="B7" s="289"/>
      <c r="C7" s="365"/>
      <c r="D7" s="67"/>
      <c r="E7" s="366" t="s">
        <v>536</v>
      </c>
      <c r="F7" s="366"/>
      <c r="G7" s="366"/>
      <c r="I7" s="366"/>
      <c r="J7" s="373">
        <f>I7-F7</f>
        <v>0</v>
      </c>
      <c r="K7" s="28" t="str">
        <f>IF(F7=0,"",J7/F7*100)</f>
        <v/>
      </c>
      <c r="L7" s="29"/>
    </row>
    <row r="8" customHeight="1" spans="1:12">
      <c r="A8" s="24"/>
      <c r="B8" s="25"/>
      <c r="C8" s="29"/>
      <c r="D8" s="67"/>
      <c r="E8" s="366" t="s">
        <v>536</v>
      </c>
      <c r="F8" s="366"/>
      <c r="G8" s="366"/>
      <c r="H8" s="366"/>
      <c r="I8" s="366"/>
      <c r="J8" s="373">
        <f t="shared" ref="J8:J28" si="0">I8-F8</f>
        <v>0</v>
      </c>
      <c r="K8" s="28" t="str">
        <f t="shared" ref="K8:K28" si="1">IF(F8=0,"",J8/F8*100)</f>
        <v/>
      </c>
      <c r="L8" s="29"/>
    </row>
    <row r="9" customHeight="1" spans="1:12">
      <c r="A9" s="24"/>
      <c r="B9" s="30"/>
      <c r="C9" s="29"/>
      <c r="D9" s="67"/>
      <c r="E9" s="366" t="s">
        <v>536</v>
      </c>
      <c r="F9" s="366"/>
      <c r="G9" s="366"/>
      <c r="H9" s="366"/>
      <c r="I9" s="366"/>
      <c r="J9" s="373">
        <f t="shared" si="0"/>
        <v>0</v>
      </c>
      <c r="K9" s="28" t="str">
        <f t="shared" si="1"/>
        <v/>
      </c>
      <c r="L9" s="29"/>
    </row>
    <row r="10" customHeight="1" spans="1:12">
      <c r="A10" s="24"/>
      <c r="B10" s="30"/>
      <c r="C10" s="29"/>
      <c r="D10" s="67"/>
      <c r="E10" s="366" t="s">
        <v>536</v>
      </c>
      <c r="F10" s="366"/>
      <c r="G10" s="366"/>
      <c r="H10" s="366"/>
      <c r="I10" s="366"/>
      <c r="J10" s="373">
        <f t="shared" si="0"/>
        <v>0</v>
      </c>
      <c r="K10" s="28" t="str">
        <f t="shared" si="1"/>
        <v/>
      </c>
      <c r="L10" s="29"/>
    </row>
    <row r="11" customHeight="1" spans="1:12">
      <c r="A11" s="24"/>
      <c r="B11" s="30"/>
      <c r="C11" s="29"/>
      <c r="D11" s="67"/>
      <c r="E11" s="366" t="s">
        <v>536</v>
      </c>
      <c r="F11" s="366"/>
      <c r="G11" s="366"/>
      <c r="H11" s="366"/>
      <c r="I11" s="366"/>
      <c r="J11" s="373">
        <f t="shared" si="0"/>
        <v>0</v>
      </c>
      <c r="K11" s="28" t="str">
        <f t="shared" si="1"/>
        <v/>
      </c>
      <c r="L11" s="29"/>
    </row>
    <row r="12" customHeight="1" spans="1:12">
      <c r="A12" s="24"/>
      <c r="B12" s="30"/>
      <c r="C12" s="29"/>
      <c r="D12" s="67"/>
      <c r="E12" s="366" t="s">
        <v>536</v>
      </c>
      <c r="F12" s="366"/>
      <c r="G12" s="366"/>
      <c r="H12" s="366"/>
      <c r="I12" s="366"/>
      <c r="J12" s="373">
        <f t="shared" si="0"/>
        <v>0</v>
      </c>
      <c r="K12" s="28" t="str">
        <f t="shared" si="1"/>
        <v/>
      </c>
      <c r="L12" s="29"/>
    </row>
    <row r="13" customHeight="1" spans="1:12">
      <c r="A13" s="24"/>
      <c r="B13" s="30"/>
      <c r="C13" s="29"/>
      <c r="D13" s="67"/>
      <c r="E13" s="366" t="s">
        <v>536</v>
      </c>
      <c r="F13" s="366"/>
      <c r="G13" s="366"/>
      <c r="H13" s="366"/>
      <c r="I13" s="366"/>
      <c r="J13" s="373">
        <f t="shared" si="0"/>
        <v>0</v>
      </c>
      <c r="K13" s="28" t="str">
        <f t="shared" si="1"/>
        <v/>
      </c>
      <c r="L13" s="29"/>
    </row>
    <row r="14" customHeight="1" spans="1:12">
      <c r="A14" s="24"/>
      <c r="B14" s="25"/>
      <c r="C14" s="29"/>
      <c r="D14" s="67"/>
      <c r="E14" s="366" t="s">
        <v>536</v>
      </c>
      <c r="F14" s="366"/>
      <c r="G14" s="366"/>
      <c r="H14" s="366"/>
      <c r="I14" s="366"/>
      <c r="J14" s="373">
        <f t="shared" si="0"/>
        <v>0</v>
      </c>
      <c r="K14" s="28" t="str">
        <f t="shared" si="1"/>
        <v/>
      </c>
      <c r="L14" s="29"/>
    </row>
    <row r="15" customHeight="1" spans="1:12">
      <c r="A15" s="24"/>
      <c r="B15" s="25"/>
      <c r="C15" s="29"/>
      <c r="D15" s="67"/>
      <c r="E15" s="366" t="s">
        <v>536</v>
      </c>
      <c r="F15" s="366"/>
      <c r="G15" s="366"/>
      <c r="H15" s="366"/>
      <c r="I15" s="366"/>
      <c r="J15" s="373">
        <f t="shared" si="0"/>
        <v>0</v>
      </c>
      <c r="K15" s="28" t="str">
        <f t="shared" si="1"/>
        <v/>
      </c>
      <c r="L15" s="29"/>
    </row>
    <row r="16" customHeight="1" spans="1:12">
      <c r="A16" s="24"/>
      <c r="B16" s="30"/>
      <c r="C16" s="29"/>
      <c r="D16" s="67"/>
      <c r="E16" s="366" t="s">
        <v>536</v>
      </c>
      <c r="F16" s="366"/>
      <c r="G16" s="366"/>
      <c r="H16" s="366"/>
      <c r="I16" s="366"/>
      <c r="J16" s="373">
        <f t="shared" si="0"/>
        <v>0</v>
      </c>
      <c r="K16" s="28" t="str">
        <f t="shared" si="1"/>
        <v/>
      </c>
      <c r="L16" s="29"/>
    </row>
    <row r="17" customHeight="1" spans="1:12">
      <c r="A17" s="24"/>
      <c r="B17" s="31"/>
      <c r="C17" s="29"/>
      <c r="D17" s="67"/>
      <c r="E17" s="366" t="s">
        <v>536</v>
      </c>
      <c r="F17" s="366"/>
      <c r="G17" s="366"/>
      <c r="H17" s="366"/>
      <c r="I17" s="366"/>
      <c r="J17" s="373">
        <f t="shared" si="0"/>
        <v>0</v>
      </c>
      <c r="K17" s="28" t="str">
        <f t="shared" si="1"/>
        <v/>
      </c>
      <c r="L17" s="29"/>
    </row>
    <row r="18" customHeight="1" spans="1:12">
      <c r="A18" s="24"/>
      <c r="B18" s="30"/>
      <c r="C18" s="29"/>
      <c r="D18" s="67"/>
      <c r="E18" s="366" t="s">
        <v>536</v>
      </c>
      <c r="F18" s="366"/>
      <c r="G18" s="366"/>
      <c r="H18" s="366"/>
      <c r="I18" s="366"/>
      <c r="J18" s="373">
        <f t="shared" si="0"/>
        <v>0</v>
      </c>
      <c r="K18" s="28" t="str">
        <f t="shared" si="1"/>
        <v/>
      </c>
      <c r="L18" s="29"/>
    </row>
    <row r="19" customHeight="1" spans="1:12">
      <c r="A19" s="24"/>
      <c r="B19" s="30"/>
      <c r="C19" s="29"/>
      <c r="D19" s="67"/>
      <c r="E19" s="366" t="s">
        <v>536</v>
      </c>
      <c r="F19" s="366"/>
      <c r="G19" s="366"/>
      <c r="H19" s="366"/>
      <c r="I19" s="366"/>
      <c r="J19" s="373">
        <f t="shared" si="0"/>
        <v>0</v>
      </c>
      <c r="K19" s="28" t="str">
        <f t="shared" si="1"/>
        <v/>
      </c>
      <c r="L19" s="29"/>
    </row>
    <row r="20" customHeight="1" spans="1:12">
      <c r="A20" s="24"/>
      <c r="B20" s="30"/>
      <c r="C20" s="29"/>
      <c r="D20" s="67"/>
      <c r="E20" s="366" t="s">
        <v>536</v>
      </c>
      <c r="F20" s="366"/>
      <c r="G20" s="366"/>
      <c r="H20" s="366"/>
      <c r="I20" s="366"/>
      <c r="J20" s="373">
        <f t="shared" si="0"/>
        <v>0</v>
      </c>
      <c r="K20" s="28" t="str">
        <f t="shared" si="1"/>
        <v/>
      </c>
      <c r="L20" s="29"/>
    </row>
    <row r="21" customHeight="1" spans="1:12">
      <c r="A21" s="24"/>
      <c r="B21" s="30"/>
      <c r="C21" s="29"/>
      <c r="D21" s="67"/>
      <c r="E21" s="366" t="s">
        <v>536</v>
      </c>
      <c r="F21" s="366"/>
      <c r="G21" s="366"/>
      <c r="H21" s="366"/>
      <c r="I21" s="366"/>
      <c r="J21" s="373">
        <f t="shared" si="0"/>
        <v>0</v>
      </c>
      <c r="K21" s="28" t="str">
        <f t="shared" si="1"/>
        <v/>
      </c>
      <c r="L21" s="29"/>
    </row>
    <row r="22" customHeight="1" spans="1:12">
      <c r="A22" s="24"/>
      <c r="B22" s="25"/>
      <c r="C22" s="29"/>
      <c r="D22" s="67"/>
      <c r="E22" s="366" t="s">
        <v>536</v>
      </c>
      <c r="F22" s="366"/>
      <c r="G22" s="366"/>
      <c r="H22" s="366"/>
      <c r="I22" s="366"/>
      <c r="J22" s="373">
        <f t="shared" si="0"/>
        <v>0</v>
      </c>
      <c r="K22" s="28" t="str">
        <f t="shared" si="1"/>
        <v/>
      </c>
      <c r="L22" s="29"/>
    </row>
    <row r="23" customHeight="1" spans="1:12">
      <c r="A23" s="24"/>
      <c r="B23" s="25"/>
      <c r="C23" s="29"/>
      <c r="D23" s="67"/>
      <c r="E23" s="366"/>
      <c r="F23" s="366"/>
      <c r="G23" s="366"/>
      <c r="H23" s="366"/>
      <c r="I23" s="366"/>
      <c r="J23" s="373">
        <f t="shared" si="0"/>
        <v>0</v>
      </c>
      <c r="K23" s="28" t="str">
        <f t="shared" si="1"/>
        <v/>
      </c>
      <c r="L23" s="29"/>
    </row>
    <row r="24" customHeight="1" spans="1:12">
      <c r="A24" s="24"/>
      <c r="B24" s="25"/>
      <c r="C24" s="29"/>
      <c r="D24" s="67"/>
      <c r="E24" s="366" t="s">
        <v>536</v>
      </c>
      <c r="F24" s="366"/>
      <c r="G24" s="366"/>
      <c r="H24" s="366"/>
      <c r="I24" s="366"/>
      <c r="J24" s="373">
        <f t="shared" si="0"/>
        <v>0</v>
      </c>
      <c r="K24" s="28" t="str">
        <f t="shared" si="1"/>
        <v/>
      </c>
      <c r="L24" s="29"/>
    </row>
    <row r="25" customHeight="1" spans="1:12">
      <c r="A25" s="24"/>
      <c r="B25" s="30"/>
      <c r="C25" s="29"/>
      <c r="D25" s="67"/>
      <c r="E25" s="366" t="s">
        <v>536</v>
      </c>
      <c r="F25" s="366"/>
      <c r="G25" s="366"/>
      <c r="H25" s="366"/>
      <c r="I25" s="366"/>
      <c r="J25" s="373">
        <f t="shared" si="0"/>
        <v>0</v>
      </c>
      <c r="K25" s="28" t="str">
        <f t="shared" si="1"/>
        <v/>
      </c>
      <c r="L25" s="29"/>
    </row>
    <row r="26" customHeight="1" spans="1:12">
      <c r="A26" s="24"/>
      <c r="B26" s="30"/>
      <c r="C26" s="29"/>
      <c r="D26" s="67"/>
      <c r="E26" s="366" t="s">
        <v>536</v>
      </c>
      <c r="F26" s="366"/>
      <c r="G26" s="366"/>
      <c r="H26" s="366"/>
      <c r="I26" s="366"/>
      <c r="J26" s="373">
        <f t="shared" si="0"/>
        <v>0</v>
      </c>
      <c r="K26" s="28" t="str">
        <f t="shared" si="1"/>
        <v/>
      </c>
      <c r="L26" s="29"/>
    </row>
    <row r="27" customHeight="1" spans="1:12">
      <c r="A27" s="24"/>
      <c r="B27" s="30"/>
      <c r="C27" s="29"/>
      <c r="D27" s="67"/>
      <c r="E27" s="366"/>
      <c r="F27" s="366"/>
      <c r="G27" s="366"/>
      <c r="H27" s="366"/>
      <c r="I27" s="366"/>
      <c r="J27" s="373">
        <f t="shared" si="0"/>
        <v>0</v>
      </c>
      <c r="K27" s="28" t="str">
        <f t="shared" si="1"/>
        <v/>
      </c>
      <c r="L27" s="29"/>
    </row>
    <row r="28" customHeight="1" spans="1:12">
      <c r="A28" s="32" t="s">
        <v>529</v>
      </c>
      <c r="B28" s="63"/>
      <c r="C28" s="29"/>
      <c r="D28" s="67"/>
      <c r="E28" s="28"/>
      <c r="F28" s="28">
        <f>SUM(F7:F27)</f>
        <v>0</v>
      </c>
      <c r="G28" s="28"/>
      <c r="H28" s="28"/>
      <c r="I28" s="28">
        <f>SUM(I7:I27)</f>
        <v>0</v>
      </c>
      <c r="J28" s="373">
        <f t="shared" si="0"/>
        <v>0</v>
      </c>
      <c r="K28" s="28" t="str">
        <f t="shared" si="1"/>
        <v/>
      </c>
      <c r="L28" s="29"/>
    </row>
    <row r="29" customHeight="1" spans="1:12">
      <c r="A29" s="371" t="str">
        <f>填表信息!$A$6&amp;填表信息!$B$6</f>
        <v>产权持有人填表人：罗钰</v>
      </c>
      <c r="B29" s="371"/>
      <c r="C29" s="371"/>
      <c r="D29" s="371"/>
      <c r="E29" s="371"/>
      <c r="F29" s="51"/>
      <c r="G29" s="13"/>
      <c r="H29" s="36"/>
      <c r="I29" s="319" t="str">
        <f>填表信息!A27&amp;填表信息!B27</f>
        <v>评估人员：XXX</v>
      </c>
      <c r="J29" s="36"/>
      <c r="K29" s="36"/>
      <c r="L29" s="36"/>
    </row>
    <row r="30" customHeight="1" spans="1:11">
      <c r="A30" s="37" t="str">
        <f>填表信息!A7&amp;" "&amp;TEXT(填表信息!B7,"yyyy年mm月dd日")</f>
        <v>填表日期： 2023年11月06日</v>
      </c>
      <c r="B30" s="47"/>
      <c r="C30" s="47"/>
      <c r="D30" s="47"/>
      <c r="E30" s="168"/>
      <c r="F30" s="372"/>
      <c r="G30" s="13"/>
      <c r="H30" s="13"/>
      <c r="I30" s="13"/>
      <c r="J30" s="13"/>
      <c r="K30" s="13"/>
    </row>
  </sheetData>
  <mergeCells count="13">
    <mergeCell ref="A1:L1"/>
    <mergeCell ref="A2:L2"/>
    <mergeCell ref="A4:C4"/>
    <mergeCell ref="D5:F5"/>
    <mergeCell ref="G5:I5"/>
    <mergeCell ref="A28:B28"/>
    <mergeCell ref="A29:E29"/>
    <mergeCell ref="A5:A6"/>
    <mergeCell ref="B5:B6"/>
    <mergeCell ref="C5:C6"/>
    <mergeCell ref="J5:J6"/>
    <mergeCell ref="K5:K6"/>
    <mergeCell ref="L5:L6"/>
  </mergeCells>
  <printOptions horizontalCentered="1"/>
  <pageMargins left="0.35" right="0.35" top="0.87" bottom="0.79" header="1.06" footer="0.51"/>
  <pageSetup paperSize="9" fitToHeight="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92D050"/>
  </sheetPr>
  <dimension ref="A1:I39"/>
  <sheetViews>
    <sheetView view="pageBreakPreview" zoomScaleNormal="100" workbookViewId="0">
      <selection activeCell="A2" sqref="A2:H2"/>
    </sheetView>
  </sheetViews>
  <sheetFormatPr defaultColWidth="9" defaultRowHeight="13"/>
  <cols>
    <col min="1" max="1" width="5.4" style="70" customWidth="1"/>
    <col min="2" max="2" width="19.5" style="70" customWidth="1"/>
    <col min="3" max="3" width="16.9" style="70" customWidth="1"/>
    <col min="4" max="4" width="17.4" style="70" customWidth="1"/>
    <col min="5" max="5" width="15.8" style="70" hidden="1" customWidth="1"/>
    <col min="6" max="6" width="16.6" style="70" hidden="1" customWidth="1"/>
    <col min="7" max="7" width="17.4" style="70" customWidth="1"/>
    <col min="8" max="8" width="18.5" style="70" customWidth="1"/>
    <col min="9" max="16384" width="9" style="70"/>
  </cols>
  <sheetData>
    <row r="1" ht="25.5" customHeight="1" spans="1:8">
      <c r="A1" s="559" t="s">
        <v>243</v>
      </c>
      <c r="B1" s="559"/>
      <c r="C1" s="560"/>
      <c r="D1" s="560"/>
      <c r="E1" s="560"/>
      <c r="F1" s="560"/>
      <c r="G1" s="560"/>
      <c r="H1" s="560"/>
    </row>
    <row r="2" s="418" customFormat="1" ht="15.6" customHeight="1" spans="1:8">
      <c r="A2" s="434" t="str">
        <f>填表信息!A17&amp;" "&amp;TEXT(填表信息!B17,"yyyy年mm月dd日")</f>
        <v>评估基准日： 2023年07月31日</v>
      </c>
      <c r="B2" s="434"/>
      <c r="C2" s="434"/>
      <c r="D2" s="434"/>
      <c r="E2" s="434"/>
      <c r="F2" s="434"/>
      <c r="G2" s="434"/>
      <c r="H2" s="434"/>
    </row>
    <row r="3" s="418" customFormat="1" ht="15.6" customHeight="1" spans="1:8">
      <c r="A3" s="434"/>
      <c r="B3" s="434"/>
      <c r="C3" s="434"/>
      <c r="D3" s="434"/>
      <c r="E3" s="434"/>
      <c r="F3" s="434"/>
      <c r="G3" s="434"/>
      <c r="H3" s="539" t="s">
        <v>244</v>
      </c>
    </row>
    <row r="4" s="418" customFormat="1" ht="15.6" customHeight="1" spans="1:8">
      <c r="A4" s="540" t="str">
        <f>填表信息!A5&amp;填表信息!B5</f>
        <v>产权持有人：北京巴布科克·威尔科克斯有限公司</v>
      </c>
      <c r="B4" s="540"/>
      <c r="H4" s="455" t="s">
        <v>245</v>
      </c>
    </row>
    <row r="5" s="433" customFormat="1" ht="15.6" customHeight="1" spans="1:8">
      <c r="A5" s="530" t="s">
        <v>246</v>
      </c>
      <c r="B5" s="530"/>
      <c r="C5" s="96" t="s">
        <v>247</v>
      </c>
      <c r="D5" s="98" t="s">
        <v>248</v>
      </c>
      <c r="E5" s="98" t="s">
        <v>249</v>
      </c>
      <c r="F5" s="98" t="s">
        <v>250</v>
      </c>
      <c r="G5" s="96" t="s">
        <v>251</v>
      </c>
      <c r="H5" s="96" t="s">
        <v>252</v>
      </c>
    </row>
    <row r="6" s="433" customFormat="1" ht="15.6" customHeight="1" spans="1:8">
      <c r="A6" s="530"/>
      <c r="B6" s="530"/>
      <c r="C6" s="96" t="s">
        <v>253</v>
      </c>
      <c r="D6" s="96" t="s">
        <v>254</v>
      </c>
      <c r="E6" s="96" t="s">
        <v>255</v>
      </c>
      <c r="F6" s="96" t="s">
        <v>256</v>
      </c>
      <c r="G6" s="96" t="s">
        <v>257</v>
      </c>
      <c r="H6" s="96" t="s">
        <v>258</v>
      </c>
    </row>
    <row r="7" s="418" customFormat="1" ht="15.6" hidden="1" customHeight="1" spans="1:8">
      <c r="A7" s="530">
        <v>1</v>
      </c>
      <c r="B7" s="561" t="s">
        <v>259</v>
      </c>
      <c r="C7" s="441">
        <f>ROUND('2-分类汇总'!C6/10000,2)</f>
        <v>0</v>
      </c>
      <c r="D7" s="441">
        <f>ROUND('2-分类汇总'!D6/10000,2)</f>
        <v>0</v>
      </c>
      <c r="E7" s="441"/>
      <c r="F7" s="441"/>
      <c r="G7" s="441">
        <f>D7-C7</f>
        <v>0</v>
      </c>
      <c r="H7" s="428" t="str">
        <f>IF(C7=0,"",G7/C7*100)</f>
        <v/>
      </c>
    </row>
    <row r="8" s="418" customFormat="1" ht="15.6" hidden="1" customHeight="1" spans="1:8">
      <c r="A8" s="530">
        <v>2</v>
      </c>
      <c r="B8" s="562" t="s">
        <v>260</v>
      </c>
      <c r="C8" s="441">
        <f>SUM(C9:C26)</f>
        <v>433.013272</v>
      </c>
      <c r="D8" s="441">
        <f>SUM(D9:D26)</f>
        <v>374.16</v>
      </c>
      <c r="E8" s="441"/>
      <c r="F8" s="441"/>
      <c r="G8" s="441">
        <f t="shared" ref="G8:G31" si="0">D8-C8</f>
        <v>-58.8532719999999</v>
      </c>
      <c r="H8" s="428">
        <f t="shared" ref="H8:H31" si="1">IF(C8=0,"",G8/C8*100)</f>
        <v>-13.5915630780019</v>
      </c>
    </row>
    <row r="9" s="418" customFormat="1" ht="15.6" hidden="1" customHeight="1" spans="1:9">
      <c r="A9" s="530">
        <v>3</v>
      </c>
      <c r="B9" s="563" t="s">
        <v>261</v>
      </c>
      <c r="C9" s="441">
        <f>ROUND('2-分类汇总'!C21/10000,2)</f>
        <v>0</v>
      </c>
      <c r="D9" s="441">
        <f>ROUND('2-分类汇总'!D21/10000,2)</f>
        <v>0</v>
      </c>
      <c r="E9" s="441"/>
      <c r="F9" s="441"/>
      <c r="G9" s="441">
        <f t="shared" si="0"/>
        <v>0</v>
      </c>
      <c r="H9" s="428" t="str">
        <f t="shared" si="1"/>
        <v/>
      </c>
      <c r="I9" s="573"/>
    </row>
    <row r="10" s="418" customFormat="1" ht="15.6" hidden="1" customHeight="1" spans="1:9">
      <c r="A10" s="530">
        <v>4</v>
      </c>
      <c r="B10" s="564" t="s">
        <v>262</v>
      </c>
      <c r="C10" s="441">
        <f>ROUND('2-分类汇总'!C22/10000,2)</f>
        <v>0</v>
      </c>
      <c r="D10" s="441">
        <f>ROUND('2-分类汇总'!D22/10000,2)</f>
        <v>0</v>
      </c>
      <c r="E10" s="441"/>
      <c r="F10" s="441"/>
      <c r="G10" s="441">
        <f t="shared" si="0"/>
        <v>0</v>
      </c>
      <c r="H10" s="428" t="str">
        <f t="shared" si="1"/>
        <v/>
      </c>
      <c r="I10" s="574"/>
    </row>
    <row r="11" s="418" customFormat="1" ht="15.6" hidden="1" customHeight="1" spans="1:8">
      <c r="A11" s="530">
        <v>5</v>
      </c>
      <c r="B11" s="564" t="s">
        <v>263</v>
      </c>
      <c r="C11" s="441">
        <f>ROUND('2-分类汇总'!C23/10000,2)</f>
        <v>0</v>
      </c>
      <c r="D11" s="441">
        <f>ROUND('2-分类汇总'!D23/10000,2)</f>
        <v>0</v>
      </c>
      <c r="E11" s="441"/>
      <c r="F11" s="441"/>
      <c r="G11" s="441">
        <f t="shared" si="0"/>
        <v>0</v>
      </c>
      <c r="H11" s="428" t="str">
        <f t="shared" si="1"/>
        <v/>
      </c>
    </row>
    <row r="12" s="418" customFormat="1" ht="15.6" hidden="1" customHeight="1" spans="1:8">
      <c r="A12" s="530">
        <v>6</v>
      </c>
      <c r="B12" s="564" t="s">
        <v>264</v>
      </c>
      <c r="C12" s="441">
        <f>ROUND('2-分类汇总'!C24/10000,2)</f>
        <v>0</v>
      </c>
      <c r="D12" s="441">
        <f>ROUND('2-分类汇总'!D24/10000,2)</f>
        <v>0</v>
      </c>
      <c r="E12" s="441"/>
      <c r="F12" s="441"/>
      <c r="G12" s="441">
        <f t="shared" si="0"/>
        <v>0</v>
      </c>
      <c r="H12" s="428" t="str">
        <f t="shared" si="1"/>
        <v/>
      </c>
    </row>
    <row r="13" s="418" customFormat="1" ht="15.6" hidden="1" customHeight="1" spans="1:8">
      <c r="A13" s="530">
        <v>7</v>
      </c>
      <c r="B13" s="564" t="s">
        <v>265</v>
      </c>
      <c r="C13" s="441">
        <f>ROUND('2-分类汇总'!C25/10000,2)</f>
        <v>0</v>
      </c>
      <c r="D13" s="441">
        <f>ROUND('2-分类汇总'!D25/10000,2)</f>
        <v>0</v>
      </c>
      <c r="E13" s="441"/>
      <c r="F13" s="441"/>
      <c r="G13" s="441">
        <f t="shared" ref="G13:G14" si="2">D13-C13</f>
        <v>0</v>
      </c>
      <c r="H13" s="428" t="str">
        <f t="shared" si="1"/>
        <v/>
      </c>
    </row>
    <row r="14" s="418" customFormat="1" ht="15.6" hidden="1" customHeight="1" spans="1:8">
      <c r="A14" s="530">
        <v>8</v>
      </c>
      <c r="B14" s="564" t="s">
        <v>266</v>
      </c>
      <c r="C14" s="441">
        <f>ROUND('2-分类汇总'!C26/10000,2)</f>
        <v>0</v>
      </c>
      <c r="D14" s="441">
        <f>ROUND('2-分类汇总'!D26/10000,2)</f>
        <v>0</v>
      </c>
      <c r="E14" s="441"/>
      <c r="F14" s="441"/>
      <c r="G14" s="441">
        <f t="shared" si="2"/>
        <v>0</v>
      </c>
      <c r="H14" s="428" t="str">
        <f t="shared" si="1"/>
        <v/>
      </c>
    </row>
    <row r="15" s="418" customFormat="1" ht="15.6" hidden="1" customHeight="1" spans="1:8">
      <c r="A15" s="530">
        <v>9</v>
      </c>
      <c r="B15" s="564" t="s">
        <v>267</v>
      </c>
      <c r="C15" s="441">
        <f>ROUND('2-分类汇总'!C27/10000,2)</f>
        <v>0</v>
      </c>
      <c r="D15" s="441">
        <f>ROUND('2-分类汇总'!D27/10000,2)</f>
        <v>0</v>
      </c>
      <c r="E15" s="441"/>
      <c r="F15" s="441"/>
      <c r="G15" s="441">
        <f t="shared" si="0"/>
        <v>0</v>
      </c>
      <c r="H15" s="428" t="str">
        <f t="shared" si="1"/>
        <v/>
      </c>
    </row>
    <row r="16" s="418" customFormat="1" ht="15.6" customHeight="1" spans="1:8">
      <c r="A16" s="565">
        <v>1</v>
      </c>
      <c r="B16" s="566" t="s">
        <v>268</v>
      </c>
      <c r="C16" s="567">
        <f>(机器设备表一!L237+机器设备表二!V34)/10000</f>
        <v>433.013272</v>
      </c>
      <c r="D16" s="567">
        <f>ROUND((机器设备表一!O237+机器设备表二!AA34)/10000,2)</f>
        <v>374.16</v>
      </c>
      <c r="E16" s="567">
        <f>'4-8固定资产汇总'!G22/10000</f>
        <v>52.3608826</v>
      </c>
      <c r="F16" s="567">
        <f>D16+E16</f>
        <v>426.5208826</v>
      </c>
      <c r="G16" s="567">
        <f t="shared" si="0"/>
        <v>-58.8532719999999</v>
      </c>
      <c r="H16" s="567">
        <f t="shared" si="1"/>
        <v>-13.5915630780019</v>
      </c>
    </row>
    <row r="17" s="418" customFormat="1" ht="15.6" hidden="1" customHeight="1" spans="1:8">
      <c r="A17" s="565">
        <v>11</v>
      </c>
      <c r="B17" s="564" t="s">
        <v>269</v>
      </c>
      <c r="C17" s="80">
        <f>ROUND('2-分类汇总'!C29/10000,2)</f>
        <v>0</v>
      </c>
      <c r="D17" s="567">
        <f>ROUND('2-分类汇总'!D29/10000,2)</f>
        <v>0</v>
      </c>
      <c r="E17" s="567"/>
      <c r="F17" s="567"/>
      <c r="G17" s="567">
        <f t="shared" si="0"/>
        <v>0</v>
      </c>
      <c r="H17" s="567" t="str">
        <f t="shared" si="1"/>
        <v/>
      </c>
    </row>
    <row r="18" s="418" customFormat="1" ht="15.6" hidden="1" customHeight="1" spans="1:8">
      <c r="A18" s="565">
        <v>14</v>
      </c>
      <c r="B18" s="564" t="s">
        <v>270</v>
      </c>
      <c r="C18" s="80">
        <f>ROUND('2-分类汇总'!C30/10000,2)</f>
        <v>0</v>
      </c>
      <c r="D18" s="567">
        <f>ROUND('2-分类汇总'!D30/10000,2)</f>
        <v>0</v>
      </c>
      <c r="E18" s="567"/>
      <c r="F18" s="567"/>
      <c r="G18" s="567">
        <f t="shared" si="0"/>
        <v>0</v>
      </c>
      <c r="H18" s="567" t="str">
        <f t="shared" si="1"/>
        <v/>
      </c>
    </row>
    <row r="19" s="418" customFormat="1" ht="15.6" hidden="1" customHeight="1" spans="1:8">
      <c r="A19" s="565">
        <v>15</v>
      </c>
      <c r="B19" s="564" t="s">
        <v>271</v>
      </c>
      <c r="C19" s="80">
        <f>ROUND('2-分类汇总'!C31/10000,2)</f>
        <v>0</v>
      </c>
      <c r="D19" s="567">
        <f>ROUND('2-分类汇总'!D31/10000,2)</f>
        <v>0</v>
      </c>
      <c r="E19" s="567"/>
      <c r="F19" s="567"/>
      <c r="G19" s="567">
        <f t="shared" ref="G19" si="3">D19-C19</f>
        <v>0</v>
      </c>
      <c r="H19" s="567" t="str">
        <f t="shared" si="1"/>
        <v/>
      </c>
    </row>
    <row r="20" s="418" customFormat="1" ht="15.6" hidden="1" customHeight="1" spans="1:8">
      <c r="A20" s="565">
        <v>16</v>
      </c>
      <c r="B20" s="564" t="s">
        <v>272</v>
      </c>
      <c r="C20" s="267">
        <f>ROUND('2-分类汇总'!C32/10000,2)</f>
        <v>0</v>
      </c>
      <c r="D20" s="567">
        <f>ROUND('2-分类汇总'!D32/10000,2)</f>
        <v>0</v>
      </c>
      <c r="E20" s="567"/>
      <c r="F20" s="567"/>
      <c r="G20" s="567">
        <f t="shared" si="0"/>
        <v>0</v>
      </c>
      <c r="H20" s="567" t="str">
        <f t="shared" si="1"/>
        <v/>
      </c>
    </row>
    <row r="21" s="556" customFormat="1" ht="15.6" hidden="1" customHeight="1" spans="1:8">
      <c r="A21" s="565">
        <v>17</v>
      </c>
      <c r="B21" s="564" t="s">
        <v>273</v>
      </c>
      <c r="C21" s="267">
        <f>ROUND('2-分类汇总'!C33/10000,2)</f>
        <v>0</v>
      </c>
      <c r="D21" s="567">
        <f>ROUND('2-分类汇总'!D33/10000,2)</f>
        <v>0</v>
      </c>
      <c r="E21" s="567"/>
      <c r="F21" s="567"/>
      <c r="G21" s="567">
        <f t="shared" si="0"/>
        <v>0</v>
      </c>
      <c r="H21" s="567" t="str">
        <f t="shared" si="1"/>
        <v/>
      </c>
    </row>
    <row r="22" s="556" customFormat="1" ht="15.6" hidden="1" customHeight="1" spans="1:8">
      <c r="A22" s="565">
        <v>18</v>
      </c>
      <c r="B22" s="564" t="s">
        <v>274</v>
      </c>
      <c r="C22" s="80">
        <f>ROUND('2-分类汇总'!C34/10000,2)</f>
        <v>0</v>
      </c>
      <c r="D22" s="567">
        <f>ROUND('2-分类汇总'!D34/10000,2)</f>
        <v>0</v>
      </c>
      <c r="E22" s="567"/>
      <c r="F22" s="567"/>
      <c r="G22" s="567">
        <f t="shared" si="0"/>
        <v>0</v>
      </c>
      <c r="H22" s="567" t="str">
        <f t="shared" si="1"/>
        <v/>
      </c>
    </row>
    <row r="23" s="556" customFormat="1" ht="15.6" hidden="1" customHeight="1" spans="1:8">
      <c r="A23" s="565">
        <v>19</v>
      </c>
      <c r="B23" s="564" t="s">
        <v>275</v>
      </c>
      <c r="C23" s="80">
        <f>ROUND('2-分类汇总'!C35/10000,2)</f>
        <v>0</v>
      </c>
      <c r="D23" s="567">
        <f>ROUND('2-分类汇总'!D35/10000,2)</f>
        <v>0</v>
      </c>
      <c r="E23" s="567"/>
      <c r="F23" s="567"/>
      <c r="G23" s="567">
        <f t="shared" si="0"/>
        <v>0</v>
      </c>
      <c r="H23" s="567" t="str">
        <f t="shared" si="1"/>
        <v/>
      </c>
    </row>
    <row r="24" s="556" customFormat="1" ht="15.6" hidden="1" customHeight="1" spans="1:8">
      <c r="A24" s="565">
        <v>20</v>
      </c>
      <c r="B24" s="564" t="s">
        <v>276</v>
      </c>
      <c r="C24" s="80">
        <f>ROUND('2-分类汇总'!C36/10000,2)</f>
        <v>0</v>
      </c>
      <c r="D24" s="567">
        <f>ROUND('2-分类汇总'!D36/10000,2)</f>
        <v>0</v>
      </c>
      <c r="E24" s="567"/>
      <c r="F24" s="567"/>
      <c r="G24" s="567">
        <f t="shared" si="0"/>
        <v>0</v>
      </c>
      <c r="H24" s="567" t="str">
        <f t="shared" si="1"/>
        <v/>
      </c>
    </row>
    <row r="25" s="556" customFormat="1" ht="15.6" hidden="1" customHeight="1" spans="1:8">
      <c r="A25" s="565">
        <v>21</v>
      </c>
      <c r="B25" s="564" t="s">
        <v>277</v>
      </c>
      <c r="C25" s="80">
        <f>ROUND('2-分类汇总'!C37/10000,2)</f>
        <v>0</v>
      </c>
      <c r="D25" s="567">
        <f>ROUND('2-分类汇总'!D37/10000,2)</f>
        <v>0</v>
      </c>
      <c r="E25" s="567"/>
      <c r="F25" s="567"/>
      <c r="G25" s="567">
        <f t="shared" si="0"/>
        <v>0</v>
      </c>
      <c r="H25" s="567" t="str">
        <f t="shared" si="1"/>
        <v/>
      </c>
    </row>
    <row r="26" s="556" customFormat="1" ht="15.6" hidden="1" customHeight="1" spans="1:8">
      <c r="A26" s="565">
        <v>22</v>
      </c>
      <c r="B26" s="564" t="s">
        <v>278</v>
      </c>
      <c r="C26" s="267">
        <f>ROUND('2-分类汇总'!C38/10000,2)</f>
        <v>0</v>
      </c>
      <c r="D26" s="567">
        <f>ROUND('2-分类汇总'!D38/10000,2)</f>
        <v>0</v>
      </c>
      <c r="E26" s="567"/>
      <c r="F26" s="567"/>
      <c r="G26" s="567">
        <f t="shared" si="0"/>
        <v>0</v>
      </c>
      <c r="H26" s="567" t="str">
        <f t="shared" si="1"/>
        <v/>
      </c>
    </row>
    <row r="27" s="556" customFormat="1" ht="15.6" customHeight="1" spans="1:8">
      <c r="A27" s="565">
        <v>2</v>
      </c>
      <c r="B27" s="568" t="s">
        <v>279</v>
      </c>
      <c r="C27" s="568">
        <f>SUM(C7:C8)</f>
        <v>433.013272</v>
      </c>
      <c r="D27" s="567">
        <f>SUM(D7:D8)</f>
        <v>374.16</v>
      </c>
      <c r="E27" s="567">
        <f>E16</f>
        <v>52.3608826</v>
      </c>
      <c r="F27" s="567">
        <f>F16</f>
        <v>426.5208826</v>
      </c>
      <c r="G27" s="567">
        <f t="shared" si="0"/>
        <v>-58.8532719999999</v>
      </c>
      <c r="H27" s="567">
        <f t="shared" si="1"/>
        <v>-13.5915630780019</v>
      </c>
    </row>
    <row r="28" s="556" customFormat="1" ht="15.6" hidden="1" customHeight="1" spans="1:8">
      <c r="A28" s="530">
        <v>24</v>
      </c>
      <c r="B28" s="569" t="s">
        <v>280</v>
      </c>
      <c r="C28" s="441">
        <f>ROUND('2-分类汇总'!C40/10000,2)</f>
        <v>0</v>
      </c>
      <c r="D28" s="441">
        <f>ROUND('2-分类汇总'!D40/10000,2)</f>
        <v>0</v>
      </c>
      <c r="E28" s="441"/>
      <c r="F28" s="441"/>
      <c r="G28" s="441">
        <f t="shared" si="0"/>
        <v>0</v>
      </c>
      <c r="H28" s="428" t="str">
        <f t="shared" si="1"/>
        <v/>
      </c>
    </row>
    <row r="29" s="556" customFormat="1" ht="15.6" hidden="1" customHeight="1" spans="1:8">
      <c r="A29" s="530">
        <v>25</v>
      </c>
      <c r="B29" s="569" t="s">
        <v>281</v>
      </c>
      <c r="C29" s="441">
        <f>ROUND('2-分类汇总'!C54/10000,2)</f>
        <v>0</v>
      </c>
      <c r="D29" s="441">
        <f>ROUND('2-分类汇总'!D54/10000,2)</f>
        <v>0</v>
      </c>
      <c r="E29" s="441"/>
      <c r="F29" s="441"/>
      <c r="G29" s="441">
        <f t="shared" si="0"/>
        <v>0</v>
      </c>
      <c r="H29" s="428" t="str">
        <f t="shared" si="1"/>
        <v/>
      </c>
    </row>
    <row r="30" s="556" customFormat="1" ht="15.6" hidden="1" customHeight="1" spans="1:8">
      <c r="A30" s="530">
        <v>26</v>
      </c>
      <c r="B30" s="570" t="s">
        <v>282</v>
      </c>
      <c r="C30" s="441">
        <f>SUM(C28:C29)</f>
        <v>0</v>
      </c>
      <c r="D30" s="441">
        <f>SUM(D28:D29)</f>
        <v>0</v>
      </c>
      <c r="E30" s="441"/>
      <c r="F30" s="441"/>
      <c r="G30" s="441">
        <f t="shared" si="0"/>
        <v>0</v>
      </c>
      <c r="H30" s="428" t="str">
        <f t="shared" si="1"/>
        <v/>
      </c>
    </row>
    <row r="31" s="556" customFormat="1" ht="15.6" hidden="1" customHeight="1" spans="1:8">
      <c r="A31" s="530">
        <v>27</v>
      </c>
      <c r="B31" s="570" t="s">
        <v>283</v>
      </c>
      <c r="C31" s="441">
        <f>C27-C30</f>
        <v>433.013272</v>
      </c>
      <c r="D31" s="441">
        <f>D27-D30</f>
        <v>374.16</v>
      </c>
      <c r="E31" s="441"/>
      <c r="F31" s="441"/>
      <c r="G31" s="441">
        <f t="shared" si="0"/>
        <v>-58.8532719999999</v>
      </c>
      <c r="H31" s="428">
        <f t="shared" si="1"/>
        <v>-13.5915630780019</v>
      </c>
    </row>
    <row r="32" s="557" customFormat="1" ht="18" customHeight="1" spans="7:8">
      <c r="G32" s="533" t="str">
        <f>填表信息!A13&amp;填表信息!B13</f>
        <v>评估机构：北京中评正信资产评估有限公司</v>
      </c>
      <c r="H32" s="533"/>
    </row>
    <row r="33" s="558" customFormat="1" ht="12.75" customHeight="1"/>
    <row r="38" spans="3:3">
      <c r="C38" s="571"/>
    </row>
    <row r="39" spans="4:4">
      <c r="D39" s="572"/>
    </row>
  </sheetData>
  <mergeCells count="3">
    <mergeCell ref="A1:H1"/>
    <mergeCell ref="A2:H2"/>
    <mergeCell ref="A5:B6"/>
  </mergeCells>
  <pageMargins left="0.7" right="0.7" top="0.590277777777778" bottom="0.590277777777778" header="0.3" footer="0.3"/>
  <pageSetup paperSize="9" scale="83"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pageSetUpPr fitToPage="1"/>
  </sheetPr>
  <dimension ref="A1:M30"/>
  <sheetViews>
    <sheetView view="pageBreakPreview" zoomScaleNormal="100" workbookViewId="0">
      <selection activeCell="B17" sqref="B17"/>
    </sheetView>
  </sheetViews>
  <sheetFormatPr defaultColWidth="9" defaultRowHeight="15.75" customHeight="1"/>
  <cols>
    <col min="1" max="1" width="4.6" style="13" customWidth="1"/>
    <col min="2" max="2" width="13.6" style="13" customWidth="1"/>
    <col min="3" max="3" width="11.1" style="13" customWidth="1"/>
    <col min="4" max="4" width="5.1" style="13" customWidth="1"/>
    <col min="5" max="5" width="10.1" style="155" customWidth="1"/>
    <col min="6" max="6" width="6.9" style="155" customWidth="1"/>
    <col min="7" max="7" width="13.1" style="155" customWidth="1"/>
    <col min="8" max="9" width="8.5" style="155" customWidth="1"/>
    <col min="10" max="10" width="12.1" style="155" customWidth="1"/>
    <col min="11" max="11" width="8.4" style="155" customWidth="1"/>
    <col min="12" max="12" width="7.6" style="155" customWidth="1"/>
    <col min="13" max="13" width="8.1" style="13" customWidth="1"/>
    <col min="14" max="16384" width="9" style="13"/>
  </cols>
  <sheetData>
    <row r="1" s="11" customFormat="1" ht="30" customHeight="1" spans="1:13">
      <c r="A1" s="14" t="s">
        <v>537</v>
      </c>
      <c r="B1" s="39"/>
      <c r="C1" s="39"/>
      <c r="D1" s="39"/>
      <c r="E1" s="39"/>
      <c r="F1" s="39"/>
      <c r="G1" s="39"/>
      <c r="H1" s="39"/>
      <c r="I1" s="39"/>
      <c r="J1" s="39"/>
      <c r="K1" s="39"/>
      <c r="L1" s="39"/>
      <c r="M1" s="39"/>
    </row>
    <row r="2" ht="14.1" customHeight="1" spans="1:13">
      <c r="A2" s="16" t="str">
        <f>填表信息!A17&amp;" "&amp;TEXT(填表信息!B17,"yyyy年mm月dd日")</f>
        <v>评估基准日： 2023年07月31日</v>
      </c>
      <c r="B2" s="17"/>
      <c r="C2" s="17"/>
      <c r="D2" s="17"/>
      <c r="E2" s="17"/>
      <c r="F2" s="17"/>
      <c r="G2" s="18"/>
      <c r="H2" s="18"/>
      <c r="I2" s="18"/>
      <c r="J2" s="18"/>
      <c r="K2" s="18"/>
      <c r="L2" s="18"/>
      <c r="M2" s="18"/>
    </row>
    <row r="3" ht="14.1" customHeight="1" spans="1:13">
      <c r="A3" s="17"/>
      <c r="B3" s="17"/>
      <c r="C3" s="17"/>
      <c r="D3" s="17"/>
      <c r="E3" s="17"/>
      <c r="F3" s="17"/>
      <c r="G3" s="18"/>
      <c r="H3" s="18"/>
      <c r="I3" s="18"/>
      <c r="J3" s="18"/>
      <c r="K3" s="18"/>
      <c r="L3" s="19" t="s">
        <v>538</v>
      </c>
      <c r="M3" s="19"/>
    </row>
    <row r="4" customHeight="1" spans="1:13">
      <c r="A4" s="54" t="str">
        <f>填表信息!A5&amp;填表信息!B5</f>
        <v>产权持有人：北京巴布科克·威尔科克斯有限公司</v>
      </c>
      <c r="B4" s="54"/>
      <c r="C4" s="54"/>
      <c r="M4" s="21" t="s">
        <v>353</v>
      </c>
    </row>
    <row r="5" s="12" customFormat="1" customHeight="1" spans="1:13">
      <c r="A5" s="22" t="s">
        <v>511</v>
      </c>
      <c r="B5" s="22" t="s">
        <v>539</v>
      </c>
      <c r="C5" s="22" t="s">
        <v>540</v>
      </c>
      <c r="D5" s="163" t="s">
        <v>513</v>
      </c>
      <c r="E5" s="22" t="s">
        <v>356</v>
      </c>
      <c r="F5" s="22"/>
      <c r="G5" s="22"/>
      <c r="H5" s="364" t="s">
        <v>248</v>
      </c>
      <c r="I5" s="364"/>
      <c r="J5" s="367"/>
      <c r="K5" s="368" t="s">
        <v>357</v>
      </c>
      <c r="L5" s="364" t="s">
        <v>515</v>
      </c>
      <c r="M5" s="22" t="s">
        <v>516</v>
      </c>
    </row>
    <row r="6" s="12" customFormat="1" customHeight="1" spans="1:13">
      <c r="A6" s="24"/>
      <c r="B6" s="24"/>
      <c r="C6" s="24"/>
      <c r="D6" s="304"/>
      <c r="E6" s="22" t="s">
        <v>517</v>
      </c>
      <c r="F6" s="22" t="s">
        <v>518</v>
      </c>
      <c r="G6" s="22" t="s">
        <v>519</v>
      </c>
      <c r="H6" s="364" t="s">
        <v>520</v>
      </c>
      <c r="I6" s="364" t="s">
        <v>521</v>
      </c>
      <c r="J6" s="364" t="s">
        <v>519</v>
      </c>
      <c r="K6" s="369"/>
      <c r="L6" s="367"/>
      <c r="M6" s="24"/>
    </row>
    <row r="7" customHeight="1" spans="1:13">
      <c r="A7" s="56"/>
      <c r="B7" s="289"/>
      <c r="C7" s="24"/>
      <c r="D7" s="365"/>
      <c r="E7" s="366"/>
      <c r="F7" s="366"/>
      <c r="G7" s="366"/>
      <c r="I7" s="28"/>
      <c r="J7" s="28"/>
      <c r="K7" s="28">
        <f>J7-G7</f>
        <v>0</v>
      </c>
      <c r="L7" s="28" t="str">
        <f>IF(G7=0,"",K7/G7*100)</f>
        <v/>
      </c>
      <c r="M7" s="29"/>
    </row>
    <row r="8" customHeight="1" spans="1:13">
      <c r="A8" s="24"/>
      <c r="B8" s="25"/>
      <c r="C8" s="24"/>
      <c r="D8" s="29"/>
      <c r="E8" s="366"/>
      <c r="F8" s="366"/>
      <c r="G8" s="366"/>
      <c r="H8" s="28"/>
      <c r="I8" s="28"/>
      <c r="J8" s="28"/>
      <c r="K8" s="28">
        <f t="shared" ref="K8:K28" si="0">J8-G8</f>
        <v>0</v>
      </c>
      <c r="L8" s="28" t="str">
        <f t="shared" ref="L8:L28" si="1">IF(G8=0,"",K8/G8*100)</f>
        <v/>
      </c>
      <c r="M8" s="29"/>
    </row>
    <row r="9" customHeight="1" spans="1:13">
      <c r="A9" s="24"/>
      <c r="B9" s="30"/>
      <c r="C9" s="24"/>
      <c r="D9" s="29"/>
      <c r="E9" s="366"/>
      <c r="F9" s="366"/>
      <c r="G9" s="366"/>
      <c r="H9" s="28"/>
      <c r="I9" s="28"/>
      <c r="J9" s="28"/>
      <c r="K9" s="28">
        <f t="shared" si="0"/>
        <v>0</v>
      </c>
      <c r="L9" s="28" t="str">
        <f t="shared" si="1"/>
        <v/>
      </c>
      <c r="M9" s="29"/>
    </row>
    <row r="10" customHeight="1" spans="1:13">
      <c r="A10" s="24"/>
      <c r="B10" s="30"/>
      <c r="C10" s="24"/>
      <c r="D10" s="29"/>
      <c r="E10" s="366"/>
      <c r="F10" s="366"/>
      <c r="G10" s="366"/>
      <c r="H10" s="28"/>
      <c r="I10" s="28"/>
      <c r="J10" s="28"/>
      <c r="K10" s="28">
        <f t="shared" si="0"/>
        <v>0</v>
      </c>
      <c r="L10" s="28" t="str">
        <f t="shared" si="1"/>
        <v/>
      </c>
      <c r="M10" s="29"/>
    </row>
    <row r="11" customHeight="1" spans="1:13">
      <c r="A11" s="24"/>
      <c r="B11" s="30"/>
      <c r="C11" s="24"/>
      <c r="D11" s="29"/>
      <c r="E11" s="366"/>
      <c r="F11" s="366"/>
      <c r="G11" s="366"/>
      <c r="H11" s="28"/>
      <c r="I11" s="28"/>
      <c r="J11" s="28"/>
      <c r="K11" s="28">
        <f t="shared" si="0"/>
        <v>0</v>
      </c>
      <c r="L11" s="28" t="str">
        <f t="shared" si="1"/>
        <v/>
      </c>
      <c r="M11" s="29"/>
    </row>
    <row r="12" customHeight="1" spans="1:13">
      <c r="A12" s="24"/>
      <c r="B12" s="30"/>
      <c r="C12" s="24"/>
      <c r="D12" s="29"/>
      <c r="E12" s="366"/>
      <c r="F12" s="366"/>
      <c r="G12" s="366"/>
      <c r="H12" s="28"/>
      <c r="I12" s="28"/>
      <c r="J12" s="28"/>
      <c r="K12" s="28">
        <f t="shared" si="0"/>
        <v>0</v>
      </c>
      <c r="L12" s="28" t="str">
        <f t="shared" si="1"/>
        <v/>
      </c>
      <c r="M12" s="29"/>
    </row>
    <row r="13" customHeight="1" spans="1:13">
      <c r="A13" s="24"/>
      <c r="B13" s="30"/>
      <c r="C13" s="24"/>
      <c r="D13" s="29"/>
      <c r="E13" s="366"/>
      <c r="F13" s="366"/>
      <c r="G13" s="366"/>
      <c r="H13" s="28"/>
      <c r="I13" s="28"/>
      <c r="J13" s="28"/>
      <c r="K13" s="28">
        <f t="shared" si="0"/>
        <v>0</v>
      </c>
      <c r="L13" s="28" t="str">
        <f t="shared" si="1"/>
        <v/>
      </c>
      <c r="M13" s="29"/>
    </row>
    <row r="14" customHeight="1" spans="1:13">
      <c r="A14" s="24"/>
      <c r="B14" s="25"/>
      <c r="C14" s="24"/>
      <c r="D14" s="29"/>
      <c r="E14" s="366"/>
      <c r="F14" s="366"/>
      <c r="G14" s="366"/>
      <c r="H14" s="28"/>
      <c r="I14" s="28"/>
      <c r="J14" s="28"/>
      <c r="K14" s="28">
        <f t="shared" si="0"/>
        <v>0</v>
      </c>
      <c r="L14" s="28" t="str">
        <f t="shared" si="1"/>
        <v/>
      </c>
      <c r="M14" s="29"/>
    </row>
    <row r="15" customHeight="1" spans="1:13">
      <c r="A15" s="24"/>
      <c r="B15" s="25"/>
      <c r="C15" s="24"/>
      <c r="D15" s="29"/>
      <c r="E15" s="366"/>
      <c r="F15" s="366"/>
      <c r="G15" s="366"/>
      <c r="H15" s="28"/>
      <c r="I15" s="28"/>
      <c r="J15" s="28"/>
      <c r="K15" s="28">
        <f t="shared" si="0"/>
        <v>0</v>
      </c>
      <c r="L15" s="28" t="str">
        <f t="shared" si="1"/>
        <v/>
      </c>
      <c r="M15" s="29"/>
    </row>
    <row r="16" customHeight="1" spans="1:13">
      <c r="A16" s="24"/>
      <c r="B16" s="30"/>
      <c r="C16" s="24"/>
      <c r="D16" s="29"/>
      <c r="E16" s="366"/>
      <c r="F16" s="366"/>
      <c r="G16" s="366"/>
      <c r="H16" s="28"/>
      <c r="I16" s="28"/>
      <c r="J16" s="28"/>
      <c r="K16" s="28">
        <f t="shared" si="0"/>
        <v>0</v>
      </c>
      <c r="L16" s="28" t="str">
        <f t="shared" si="1"/>
        <v/>
      </c>
      <c r="M16" s="29"/>
    </row>
    <row r="17" customHeight="1" spans="1:13">
      <c r="A17" s="24"/>
      <c r="B17" s="31"/>
      <c r="C17" s="24"/>
      <c r="D17" s="29"/>
      <c r="E17" s="366"/>
      <c r="F17" s="366"/>
      <c r="G17" s="366"/>
      <c r="H17" s="28"/>
      <c r="I17" s="28"/>
      <c r="J17" s="28"/>
      <c r="K17" s="28">
        <f t="shared" si="0"/>
        <v>0</v>
      </c>
      <c r="L17" s="28" t="str">
        <f t="shared" si="1"/>
        <v/>
      </c>
      <c r="M17" s="29"/>
    </row>
    <row r="18" customHeight="1" spans="1:13">
      <c r="A18" s="24"/>
      <c r="B18" s="30"/>
      <c r="C18" s="24"/>
      <c r="D18" s="29"/>
      <c r="E18" s="366"/>
      <c r="F18" s="366"/>
      <c r="G18" s="366"/>
      <c r="H18" s="28"/>
      <c r="I18" s="28"/>
      <c r="J18" s="28"/>
      <c r="K18" s="28">
        <f t="shared" si="0"/>
        <v>0</v>
      </c>
      <c r="L18" s="28" t="str">
        <f t="shared" si="1"/>
        <v/>
      </c>
      <c r="M18" s="29"/>
    </row>
    <row r="19" customHeight="1" spans="1:13">
      <c r="A19" s="24"/>
      <c r="B19" s="30"/>
      <c r="C19" s="24"/>
      <c r="D19" s="29"/>
      <c r="E19" s="366"/>
      <c r="F19" s="366"/>
      <c r="G19" s="366"/>
      <c r="H19" s="28"/>
      <c r="I19" s="28"/>
      <c r="J19" s="28"/>
      <c r="K19" s="28">
        <f t="shared" si="0"/>
        <v>0</v>
      </c>
      <c r="L19" s="28" t="str">
        <f t="shared" si="1"/>
        <v/>
      </c>
      <c r="M19" s="29"/>
    </row>
    <row r="20" customHeight="1" spans="1:13">
      <c r="A20" s="24"/>
      <c r="B20" s="30"/>
      <c r="C20" s="24"/>
      <c r="D20" s="29"/>
      <c r="E20" s="366"/>
      <c r="F20" s="366"/>
      <c r="G20" s="366"/>
      <c r="H20" s="28"/>
      <c r="I20" s="28"/>
      <c r="J20" s="28"/>
      <c r="K20" s="28">
        <f t="shared" si="0"/>
        <v>0</v>
      </c>
      <c r="L20" s="28" t="str">
        <f t="shared" si="1"/>
        <v/>
      </c>
      <c r="M20" s="29"/>
    </row>
    <row r="21" customHeight="1" spans="1:13">
      <c r="A21" s="24"/>
      <c r="B21" s="30"/>
      <c r="C21" s="24"/>
      <c r="D21" s="29"/>
      <c r="E21" s="366"/>
      <c r="F21" s="366"/>
      <c r="G21" s="366"/>
      <c r="H21" s="28"/>
      <c r="I21" s="28"/>
      <c r="J21" s="28"/>
      <c r="K21" s="28">
        <f t="shared" si="0"/>
        <v>0</v>
      </c>
      <c r="L21" s="28" t="str">
        <f t="shared" si="1"/>
        <v/>
      </c>
      <c r="M21" s="29"/>
    </row>
    <row r="22" customHeight="1" spans="1:13">
      <c r="A22" s="24"/>
      <c r="B22" s="30"/>
      <c r="C22" s="24"/>
      <c r="D22" s="29"/>
      <c r="E22" s="366"/>
      <c r="F22" s="366"/>
      <c r="G22" s="366"/>
      <c r="H22" s="28"/>
      <c r="I22" s="28"/>
      <c r="J22" s="28"/>
      <c r="K22" s="28">
        <f t="shared" si="0"/>
        <v>0</v>
      </c>
      <c r="L22" s="28" t="str">
        <f t="shared" si="1"/>
        <v/>
      </c>
      <c r="M22" s="29"/>
    </row>
    <row r="23" customHeight="1" spans="1:13">
      <c r="A23" s="24"/>
      <c r="B23" s="25"/>
      <c r="C23" s="24"/>
      <c r="D23" s="29"/>
      <c r="E23" s="366"/>
      <c r="F23" s="366"/>
      <c r="G23" s="366"/>
      <c r="H23" s="28"/>
      <c r="I23" s="28"/>
      <c r="J23" s="28"/>
      <c r="K23" s="28">
        <f t="shared" si="0"/>
        <v>0</v>
      </c>
      <c r="L23" s="28" t="str">
        <f t="shared" si="1"/>
        <v/>
      </c>
      <c r="M23" s="29"/>
    </row>
    <row r="24" customHeight="1" spans="1:13">
      <c r="A24" s="24"/>
      <c r="B24" s="25"/>
      <c r="C24" s="24"/>
      <c r="D24" s="29"/>
      <c r="E24" s="366"/>
      <c r="F24" s="366"/>
      <c r="G24" s="366"/>
      <c r="H24" s="28"/>
      <c r="I24" s="28"/>
      <c r="J24" s="28"/>
      <c r="K24" s="28">
        <f t="shared" si="0"/>
        <v>0</v>
      </c>
      <c r="L24" s="28" t="str">
        <f t="shared" si="1"/>
        <v/>
      </c>
      <c r="M24" s="29"/>
    </row>
    <row r="25" customHeight="1" spans="1:13">
      <c r="A25" s="24"/>
      <c r="B25" s="30"/>
      <c r="C25" s="24"/>
      <c r="D25" s="29"/>
      <c r="E25" s="366"/>
      <c r="F25" s="366"/>
      <c r="G25" s="366"/>
      <c r="H25" s="28"/>
      <c r="I25" s="28"/>
      <c r="J25" s="28"/>
      <c r="K25" s="28">
        <f t="shared" si="0"/>
        <v>0</v>
      </c>
      <c r="L25" s="28" t="str">
        <f t="shared" si="1"/>
        <v/>
      </c>
      <c r="M25" s="29"/>
    </row>
    <row r="26" customHeight="1" spans="1:13">
      <c r="A26" s="24"/>
      <c r="B26" s="30"/>
      <c r="C26" s="24"/>
      <c r="D26" s="29"/>
      <c r="E26" s="366"/>
      <c r="F26" s="366"/>
      <c r="G26" s="366"/>
      <c r="H26" s="28"/>
      <c r="I26" s="28"/>
      <c r="J26" s="28"/>
      <c r="K26" s="28">
        <f t="shared" si="0"/>
        <v>0</v>
      </c>
      <c r="L26" s="28" t="str">
        <f t="shared" si="1"/>
        <v/>
      </c>
      <c r="M26" s="29"/>
    </row>
    <row r="27" customHeight="1" spans="1:13">
      <c r="A27" s="24"/>
      <c r="B27" s="30"/>
      <c r="C27" s="24"/>
      <c r="D27" s="29"/>
      <c r="E27" s="366"/>
      <c r="F27" s="366"/>
      <c r="G27" s="366"/>
      <c r="H27" s="28"/>
      <c r="I27" s="28"/>
      <c r="J27" s="28"/>
      <c r="K27" s="28">
        <f t="shared" si="0"/>
        <v>0</v>
      </c>
      <c r="L27" s="28" t="str">
        <f t="shared" si="1"/>
        <v/>
      </c>
      <c r="M27" s="29"/>
    </row>
    <row r="28" customHeight="1" spans="1:13">
      <c r="A28" s="32" t="s">
        <v>529</v>
      </c>
      <c r="B28" s="63"/>
      <c r="C28" s="24"/>
      <c r="D28" s="29"/>
      <c r="E28" s="67"/>
      <c r="F28" s="28"/>
      <c r="G28" s="28">
        <f>SUM(G7:G27)</f>
        <v>0</v>
      </c>
      <c r="H28" s="28"/>
      <c r="I28" s="28"/>
      <c r="J28" s="28">
        <f>SUM(J7:J27)</f>
        <v>0</v>
      </c>
      <c r="K28" s="28">
        <f t="shared" si="0"/>
        <v>0</v>
      </c>
      <c r="L28" s="28" t="str">
        <f t="shared" si="1"/>
        <v/>
      </c>
      <c r="M28" s="29"/>
    </row>
    <row r="29" customHeight="1" spans="1:13">
      <c r="A29" s="36" t="str">
        <f>填表信息!$A$6&amp;填表信息!$B$6</f>
        <v>产权持有人填表人：罗钰</v>
      </c>
      <c r="B29" s="36"/>
      <c r="C29" s="36"/>
      <c r="D29" s="36"/>
      <c r="E29" s="36"/>
      <c r="H29" s="36"/>
      <c r="I29" s="36"/>
      <c r="J29" s="319" t="str">
        <f>填表信息!A27&amp;填表信息!B27</f>
        <v>评估人员：XXX</v>
      </c>
      <c r="K29" s="36"/>
      <c r="L29" s="36"/>
      <c r="M29" s="36"/>
    </row>
    <row r="30" customHeight="1" spans="1:5">
      <c r="A30" s="37" t="str">
        <f>填表信息!A7&amp;" "&amp;TEXT(填表信息!B7,"yyyy年mm月dd日")</f>
        <v>填表日期： 2023年11月06日</v>
      </c>
      <c r="B30" s="47"/>
      <c r="C30" s="47"/>
      <c r="D30" s="47"/>
      <c r="E30" s="168"/>
    </row>
  </sheetData>
  <mergeCells count="14">
    <mergeCell ref="A1:M1"/>
    <mergeCell ref="A2:M2"/>
    <mergeCell ref="L3:M3"/>
    <mergeCell ref="A4:C4"/>
    <mergeCell ref="E5:G5"/>
    <mergeCell ref="H5:J5"/>
    <mergeCell ref="A28:B28"/>
    <mergeCell ref="A5:A6"/>
    <mergeCell ref="B5:B6"/>
    <mergeCell ref="C5:C6"/>
    <mergeCell ref="D5:D6"/>
    <mergeCell ref="K5:K6"/>
    <mergeCell ref="L5:L6"/>
    <mergeCell ref="M5:M6"/>
  </mergeCells>
  <printOptions horizontalCentered="1"/>
  <pageMargins left="0.35" right="0.35" top="0.87" bottom="0.79" header="1.06" footer="0.51"/>
  <pageSetup paperSize="9" fitToHeight="0" orientation="landscape"/>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pageSetUpPr fitToPage="1"/>
  </sheetPr>
  <dimension ref="A1:M30"/>
  <sheetViews>
    <sheetView view="pageBreakPreview" zoomScaleNormal="100" workbookViewId="0">
      <selection activeCell="B17" sqref="B17"/>
    </sheetView>
  </sheetViews>
  <sheetFormatPr defaultColWidth="9" defaultRowHeight="15.75" customHeight="1"/>
  <cols>
    <col min="1" max="1" width="4.6" style="13" customWidth="1"/>
    <col min="2" max="2" width="16.4" style="13" customWidth="1"/>
    <col min="3" max="3" width="8" style="70" customWidth="1"/>
    <col min="4" max="5" width="10.6" style="13" customWidth="1"/>
    <col min="6" max="6" width="11" style="13" customWidth="1"/>
    <col min="7" max="7" width="8.6" style="13" customWidth="1"/>
    <col min="8" max="8" width="8.5" style="13" customWidth="1"/>
    <col min="9" max="9" width="9.6" style="13" customWidth="1"/>
    <col min="10" max="10" width="10.4" style="13" customWidth="1"/>
    <col min="11" max="11" width="8" style="13" customWidth="1"/>
    <col min="12" max="12" width="7" style="13" customWidth="1"/>
    <col min="13" max="13" width="9.9" style="13" customWidth="1"/>
    <col min="14" max="16384" width="9" style="13"/>
  </cols>
  <sheetData>
    <row r="1" s="11" customFormat="1" ht="30" customHeight="1" spans="1:13">
      <c r="A1" s="14" t="s">
        <v>541</v>
      </c>
      <c r="B1" s="39"/>
      <c r="C1" s="39"/>
      <c r="D1" s="39"/>
      <c r="E1" s="39"/>
      <c r="F1" s="39"/>
      <c r="G1" s="39"/>
      <c r="H1" s="39"/>
      <c r="I1" s="39"/>
      <c r="J1" s="39"/>
      <c r="K1" s="39"/>
      <c r="L1" s="39"/>
      <c r="M1" s="39"/>
    </row>
    <row r="2" ht="14.1" customHeight="1" spans="1:13">
      <c r="A2" s="16" t="str">
        <f>填表信息!A17&amp;" "&amp;TEXT(填表信息!B17,"yyyy年mm月dd日")</f>
        <v>评估基准日： 2023年07月31日</v>
      </c>
      <c r="B2" s="17"/>
      <c r="C2" s="17"/>
      <c r="D2" s="17"/>
      <c r="E2" s="17"/>
      <c r="F2" s="17"/>
      <c r="G2" s="18"/>
      <c r="H2" s="18"/>
      <c r="I2" s="18"/>
      <c r="J2" s="18"/>
      <c r="K2" s="18"/>
      <c r="L2" s="18"/>
      <c r="M2" s="18"/>
    </row>
    <row r="3" ht="14.1" customHeight="1" spans="1:13">
      <c r="A3" s="17"/>
      <c r="B3" s="17"/>
      <c r="C3" s="17"/>
      <c r="D3" s="17"/>
      <c r="E3" s="17"/>
      <c r="F3" s="17"/>
      <c r="G3" s="18"/>
      <c r="H3" s="18"/>
      <c r="I3" s="18"/>
      <c r="J3" s="18"/>
      <c r="K3" s="18"/>
      <c r="L3" s="18"/>
      <c r="M3" s="19" t="s">
        <v>542</v>
      </c>
    </row>
    <row r="4" customHeight="1" spans="1:13">
      <c r="A4" s="54" t="str">
        <f>填表信息!A5&amp;填表信息!B5</f>
        <v>产权持有人：北京巴布科克·威尔科克斯有限公司</v>
      </c>
      <c r="B4" s="54"/>
      <c r="C4" s="54"/>
      <c r="M4" s="21" t="s">
        <v>353</v>
      </c>
    </row>
    <row r="5" s="12" customFormat="1" customHeight="1" spans="1:13">
      <c r="A5" s="22" t="s">
        <v>511</v>
      </c>
      <c r="B5" s="22" t="s">
        <v>512</v>
      </c>
      <c r="C5" s="92" t="s">
        <v>543</v>
      </c>
      <c r="D5" s="22" t="s">
        <v>544</v>
      </c>
      <c r="E5" s="22" t="s">
        <v>517</v>
      </c>
      <c r="F5" s="142" t="s">
        <v>545</v>
      </c>
      <c r="G5" s="22" t="s">
        <v>520</v>
      </c>
      <c r="H5" s="22" t="s">
        <v>248</v>
      </c>
      <c r="I5" s="24"/>
      <c r="J5" s="24"/>
      <c r="K5" s="169" t="s">
        <v>357</v>
      </c>
      <c r="L5" s="22" t="s">
        <v>515</v>
      </c>
      <c r="M5" s="22" t="s">
        <v>516</v>
      </c>
    </row>
    <row r="6" s="12" customFormat="1" customHeight="1" spans="1:13">
      <c r="A6" s="24"/>
      <c r="B6" s="24"/>
      <c r="C6" s="95"/>
      <c r="D6" s="22"/>
      <c r="E6" s="22"/>
      <c r="F6" s="142"/>
      <c r="G6" s="24"/>
      <c r="H6" s="22" t="s">
        <v>546</v>
      </c>
      <c r="I6" s="22" t="s">
        <v>547</v>
      </c>
      <c r="J6" s="22" t="s">
        <v>519</v>
      </c>
      <c r="K6" s="172"/>
      <c r="L6" s="24"/>
      <c r="M6" s="24"/>
    </row>
    <row r="7" customHeight="1" spans="1:13">
      <c r="A7" s="24"/>
      <c r="B7" s="30"/>
      <c r="C7" s="102"/>
      <c r="D7" s="28"/>
      <c r="E7" s="28"/>
      <c r="F7" s="28"/>
      <c r="G7" s="28"/>
      <c r="H7" s="28"/>
      <c r="I7" s="148"/>
      <c r="J7" s="28"/>
      <c r="K7" s="28">
        <f>J7-F7</f>
        <v>0</v>
      </c>
      <c r="L7" s="28" t="str">
        <f>IF(F7=0,"",K7/F7*100)</f>
        <v/>
      </c>
      <c r="M7" s="29"/>
    </row>
    <row r="8" customHeight="1" spans="1:13">
      <c r="A8" s="24"/>
      <c r="B8" s="30"/>
      <c r="C8" s="102"/>
      <c r="D8" s="28"/>
      <c r="E8" s="28"/>
      <c r="F8" s="28"/>
      <c r="G8" s="28"/>
      <c r="H8" s="28"/>
      <c r="I8" s="148"/>
      <c r="J8" s="28"/>
      <c r="K8" s="28">
        <f t="shared" ref="K8:K28" si="0">J8-F8</f>
        <v>0</v>
      </c>
      <c r="L8" s="28" t="str">
        <f t="shared" ref="L8:L28" si="1">IF(F8=0,"",K8/F8*100)</f>
        <v/>
      </c>
      <c r="M8" s="29"/>
    </row>
    <row r="9" customHeight="1" spans="1:13">
      <c r="A9" s="24"/>
      <c r="B9" s="30"/>
      <c r="C9" s="102"/>
      <c r="D9" s="28"/>
      <c r="E9" s="28"/>
      <c r="F9" s="28"/>
      <c r="G9" s="28"/>
      <c r="H9" s="28"/>
      <c r="I9" s="148"/>
      <c r="J9" s="28"/>
      <c r="K9" s="28">
        <f t="shared" si="0"/>
        <v>0</v>
      </c>
      <c r="L9" s="28" t="str">
        <f t="shared" si="1"/>
        <v/>
      </c>
      <c r="M9" s="29"/>
    </row>
    <row r="10" customHeight="1" spans="1:13">
      <c r="A10" s="24"/>
      <c r="B10" s="30"/>
      <c r="C10" s="102"/>
      <c r="D10" s="28"/>
      <c r="E10" s="28"/>
      <c r="F10" s="28"/>
      <c r="G10" s="28"/>
      <c r="H10" s="28"/>
      <c r="I10" s="148"/>
      <c r="J10" s="28"/>
      <c r="K10" s="28">
        <f t="shared" si="0"/>
        <v>0</v>
      </c>
      <c r="L10" s="28" t="str">
        <f t="shared" si="1"/>
        <v/>
      </c>
      <c r="M10" s="29"/>
    </row>
    <row r="11" customHeight="1" spans="1:13">
      <c r="A11" s="24"/>
      <c r="B11" s="30"/>
      <c r="C11" s="102"/>
      <c r="D11" s="28"/>
      <c r="E11" s="28"/>
      <c r="F11" s="28"/>
      <c r="G11" s="28"/>
      <c r="H11" s="28"/>
      <c r="I11" s="148"/>
      <c r="J11" s="28"/>
      <c r="K11" s="28">
        <f t="shared" si="0"/>
        <v>0</v>
      </c>
      <c r="L11" s="28" t="str">
        <f t="shared" si="1"/>
        <v/>
      </c>
      <c r="M11" s="29"/>
    </row>
    <row r="12" customHeight="1" spans="1:13">
      <c r="A12" s="24"/>
      <c r="B12" s="30"/>
      <c r="C12" s="102"/>
      <c r="D12" s="28"/>
      <c r="E12" s="28"/>
      <c r="F12" s="28"/>
      <c r="G12" s="28"/>
      <c r="H12" s="28"/>
      <c r="I12" s="148"/>
      <c r="J12" s="28"/>
      <c r="K12" s="28">
        <f t="shared" si="0"/>
        <v>0</v>
      </c>
      <c r="L12" s="28" t="str">
        <f t="shared" si="1"/>
        <v/>
      </c>
      <c r="M12" s="29"/>
    </row>
    <row r="13" customHeight="1" spans="1:13">
      <c r="A13" s="24"/>
      <c r="B13" s="30"/>
      <c r="C13" s="102"/>
      <c r="D13" s="28"/>
      <c r="E13" s="28"/>
      <c r="F13" s="28"/>
      <c r="G13" s="28"/>
      <c r="H13" s="28"/>
      <c r="I13" s="148"/>
      <c r="J13" s="28"/>
      <c r="K13" s="28">
        <f t="shared" si="0"/>
        <v>0</v>
      </c>
      <c r="L13" s="28" t="str">
        <f t="shared" si="1"/>
        <v/>
      </c>
      <c r="M13" s="29"/>
    </row>
    <row r="14" customHeight="1" spans="1:13">
      <c r="A14" s="24"/>
      <c r="B14" s="30"/>
      <c r="C14" s="102"/>
      <c r="D14" s="28"/>
      <c r="E14" s="28"/>
      <c r="F14" s="28"/>
      <c r="G14" s="28"/>
      <c r="H14" s="28"/>
      <c r="I14" s="148"/>
      <c r="J14" s="28"/>
      <c r="K14" s="28">
        <f t="shared" si="0"/>
        <v>0</v>
      </c>
      <c r="L14" s="28" t="str">
        <f t="shared" si="1"/>
        <v/>
      </c>
      <c r="M14" s="29"/>
    </row>
    <row r="15" customHeight="1" spans="1:13">
      <c r="A15" s="24"/>
      <c r="B15" s="30"/>
      <c r="C15" s="102"/>
      <c r="D15" s="28"/>
      <c r="E15" s="28"/>
      <c r="F15" s="28"/>
      <c r="G15" s="28"/>
      <c r="H15" s="28"/>
      <c r="I15" s="148"/>
      <c r="J15" s="28"/>
      <c r="K15" s="28">
        <f t="shared" si="0"/>
        <v>0</v>
      </c>
      <c r="L15" s="28" t="str">
        <f t="shared" si="1"/>
        <v/>
      </c>
      <c r="M15" s="29"/>
    </row>
    <row r="16" customHeight="1" spans="1:13">
      <c r="A16" s="24"/>
      <c r="B16" s="30"/>
      <c r="C16" s="102"/>
      <c r="D16" s="28"/>
      <c r="E16" s="28"/>
      <c r="F16" s="28"/>
      <c r="G16" s="28"/>
      <c r="H16" s="28"/>
      <c r="I16" s="148"/>
      <c r="J16" s="28"/>
      <c r="K16" s="28">
        <f t="shared" si="0"/>
        <v>0</v>
      </c>
      <c r="L16" s="28" t="str">
        <f t="shared" si="1"/>
        <v/>
      </c>
      <c r="M16" s="29"/>
    </row>
    <row r="17" customHeight="1" spans="1:13">
      <c r="A17" s="24"/>
      <c r="B17" s="31"/>
      <c r="C17" s="102"/>
      <c r="D17" s="28"/>
      <c r="E17" s="28"/>
      <c r="F17" s="28"/>
      <c r="G17" s="28"/>
      <c r="H17" s="28"/>
      <c r="I17" s="148"/>
      <c r="J17" s="28"/>
      <c r="K17" s="28">
        <f t="shared" si="0"/>
        <v>0</v>
      </c>
      <c r="L17" s="28" t="str">
        <f t="shared" si="1"/>
        <v/>
      </c>
      <c r="M17" s="29"/>
    </row>
    <row r="18" customHeight="1" spans="1:13">
      <c r="A18" s="24"/>
      <c r="B18" s="30"/>
      <c r="C18" s="102"/>
      <c r="D18" s="28"/>
      <c r="E18" s="28"/>
      <c r="F18" s="28"/>
      <c r="G18" s="28"/>
      <c r="H18" s="28"/>
      <c r="I18" s="148"/>
      <c r="J18" s="28"/>
      <c r="K18" s="28">
        <f t="shared" si="0"/>
        <v>0</v>
      </c>
      <c r="L18" s="28" t="str">
        <f t="shared" si="1"/>
        <v/>
      </c>
      <c r="M18" s="29"/>
    </row>
    <row r="19" customHeight="1" spans="1:13">
      <c r="A19" s="24"/>
      <c r="B19" s="30"/>
      <c r="C19" s="102"/>
      <c r="D19" s="28"/>
      <c r="E19" s="28"/>
      <c r="F19" s="28"/>
      <c r="G19" s="28"/>
      <c r="H19" s="28"/>
      <c r="I19" s="148"/>
      <c r="J19" s="28"/>
      <c r="K19" s="28">
        <f t="shared" si="0"/>
        <v>0</v>
      </c>
      <c r="L19" s="28" t="str">
        <f t="shared" si="1"/>
        <v/>
      </c>
      <c r="M19" s="29"/>
    </row>
    <row r="20" customHeight="1" spans="1:13">
      <c r="A20" s="24"/>
      <c r="B20" s="30"/>
      <c r="C20" s="102"/>
      <c r="D20" s="28"/>
      <c r="E20" s="28"/>
      <c r="F20" s="28"/>
      <c r="G20" s="28"/>
      <c r="H20" s="28"/>
      <c r="I20" s="148"/>
      <c r="J20" s="28"/>
      <c r="K20" s="28">
        <f t="shared" si="0"/>
        <v>0</v>
      </c>
      <c r="L20" s="28" t="str">
        <f t="shared" si="1"/>
        <v/>
      </c>
      <c r="M20" s="29"/>
    </row>
    <row r="21" customHeight="1" spans="1:13">
      <c r="A21" s="24"/>
      <c r="B21" s="30"/>
      <c r="C21" s="102"/>
      <c r="D21" s="28"/>
      <c r="E21" s="28"/>
      <c r="F21" s="28"/>
      <c r="G21" s="28"/>
      <c r="H21" s="28"/>
      <c r="I21" s="148"/>
      <c r="J21" s="28"/>
      <c r="K21" s="28">
        <f t="shared" si="0"/>
        <v>0</v>
      </c>
      <c r="L21" s="28" t="str">
        <f t="shared" si="1"/>
        <v/>
      </c>
      <c r="M21" s="29"/>
    </row>
    <row r="22" customHeight="1" spans="1:13">
      <c r="A22" s="24"/>
      <c r="B22" s="30"/>
      <c r="C22" s="102"/>
      <c r="D22" s="28"/>
      <c r="E22" s="28"/>
      <c r="F22" s="28"/>
      <c r="G22" s="28"/>
      <c r="H22" s="28"/>
      <c r="I22" s="148"/>
      <c r="J22" s="28"/>
      <c r="K22" s="28">
        <f t="shared" si="0"/>
        <v>0</v>
      </c>
      <c r="L22" s="28" t="str">
        <f t="shared" si="1"/>
        <v/>
      </c>
      <c r="M22" s="29"/>
    </row>
    <row r="23" customHeight="1" spans="1:13">
      <c r="A23" s="24"/>
      <c r="B23" s="30"/>
      <c r="C23" s="102"/>
      <c r="D23" s="28"/>
      <c r="E23" s="28"/>
      <c r="F23" s="28"/>
      <c r="G23" s="28"/>
      <c r="H23" s="28"/>
      <c r="I23" s="148"/>
      <c r="J23" s="28"/>
      <c r="K23" s="28">
        <f t="shared" si="0"/>
        <v>0</v>
      </c>
      <c r="L23" s="28" t="str">
        <f t="shared" si="1"/>
        <v/>
      </c>
      <c r="M23" s="29"/>
    </row>
    <row r="24" customHeight="1" spans="1:13">
      <c r="A24" s="24"/>
      <c r="B24" s="30"/>
      <c r="C24" s="102"/>
      <c r="D24" s="28"/>
      <c r="E24" s="28"/>
      <c r="F24" s="28"/>
      <c r="G24" s="28"/>
      <c r="H24" s="28"/>
      <c r="I24" s="148"/>
      <c r="J24" s="28"/>
      <c r="K24" s="28">
        <f t="shared" si="0"/>
        <v>0</v>
      </c>
      <c r="L24" s="28" t="str">
        <f t="shared" si="1"/>
        <v/>
      </c>
      <c r="M24" s="29"/>
    </row>
    <row r="25" customHeight="1" spans="1:13">
      <c r="A25" s="24"/>
      <c r="B25" s="30"/>
      <c r="C25" s="102"/>
      <c r="D25" s="28"/>
      <c r="E25" s="28"/>
      <c r="F25" s="28"/>
      <c r="G25" s="28"/>
      <c r="H25" s="28"/>
      <c r="I25" s="148"/>
      <c r="J25" s="28"/>
      <c r="K25" s="28">
        <f t="shared" si="0"/>
        <v>0</v>
      </c>
      <c r="L25" s="28" t="str">
        <f t="shared" si="1"/>
        <v/>
      </c>
      <c r="M25" s="29"/>
    </row>
    <row r="26" customHeight="1" spans="1:13">
      <c r="A26" s="24"/>
      <c r="B26" s="30"/>
      <c r="C26" s="102"/>
      <c r="D26" s="28"/>
      <c r="E26" s="28"/>
      <c r="F26" s="28"/>
      <c r="G26" s="28"/>
      <c r="H26" s="28"/>
      <c r="I26" s="148"/>
      <c r="J26" s="28"/>
      <c r="K26" s="28">
        <f t="shared" si="0"/>
        <v>0</v>
      </c>
      <c r="L26" s="28" t="str">
        <f t="shared" si="1"/>
        <v/>
      </c>
      <c r="M26" s="29"/>
    </row>
    <row r="27" customHeight="1" spans="1:13">
      <c r="A27" s="24"/>
      <c r="B27" s="30"/>
      <c r="C27" s="102"/>
      <c r="D27" s="28"/>
      <c r="E27" s="28"/>
      <c r="F27" s="28"/>
      <c r="G27" s="28"/>
      <c r="H27" s="28"/>
      <c r="I27" s="148"/>
      <c r="J27" s="28"/>
      <c r="K27" s="28">
        <f t="shared" si="0"/>
        <v>0</v>
      </c>
      <c r="L27" s="28" t="str">
        <f t="shared" si="1"/>
        <v/>
      </c>
      <c r="M27" s="29"/>
    </row>
    <row r="28" customHeight="1" spans="1:13">
      <c r="A28" s="32" t="s">
        <v>529</v>
      </c>
      <c r="B28" s="63"/>
      <c r="C28" s="104"/>
      <c r="D28" s="28">
        <f>SUM(D7:D27)</f>
        <v>0</v>
      </c>
      <c r="E28" s="67"/>
      <c r="F28" s="28">
        <f>SUM(F7:F27)</f>
        <v>0</v>
      </c>
      <c r="G28" s="28"/>
      <c r="H28" s="28">
        <f>SUM(H7:H27)</f>
        <v>0</v>
      </c>
      <c r="I28" s="28"/>
      <c r="J28" s="28">
        <f>SUM(J7:J27)</f>
        <v>0</v>
      </c>
      <c r="K28" s="28">
        <f t="shared" si="0"/>
        <v>0</v>
      </c>
      <c r="L28" s="28" t="str">
        <f t="shared" si="1"/>
        <v/>
      </c>
      <c r="M28" s="29"/>
    </row>
    <row r="29" customHeight="1" spans="1:13">
      <c r="A29" s="36" t="str">
        <f>填表信息!$A$6&amp;填表信息!$B$6</f>
        <v>产权持有人填表人：罗钰</v>
      </c>
      <c r="B29" s="36"/>
      <c r="C29" s="36"/>
      <c r="D29" s="36"/>
      <c r="E29" s="357"/>
      <c r="H29" s="36"/>
      <c r="I29" s="36"/>
      <c r="J29" s="319" t="str">
        <f>填表信息!A27&amp;填表信息!B27</f>
        <v>评估人员：XXX</v>
      </c>
      <c r="K29" s="36"/>
      <c r="L29" s="36"/>
      <c r="M29" s="36"/>
    </row>
    <row r="30" customHeight="1" spans="1:5">
      <c r="A30" s="37" t="str">
        <f>填表信息!A7&amp;" "&amp;TEXT(填表信息!B7,"yyyy年mm月dd日")</f>
        <v>填表日期： 2023年11月06日</v>
      </c>
      <c r="B30" s="47"/>
      <c r="C30" s="47"/>
      <c r="D30" s="168"/>
      <c r="E30" s="168"/>
    </row>
  </sheetData>
  <mergeCells count="15">
    <mergeCell ref="A1:M1"/>
    <mergeCell ref="A2:M2"/>
    <mergeCell ref="A4:C4"/>
    <mergeCell ref="H5:J5"/>
    <mergeCell ref="A28:B28"/>
    <mergeCell ref="A5:A6"/>
    <mergeCell ref="B5:B6"/>
    <mergeCell ref="C5:C6"/>
    <mergeCell ref="D5:D6"/>
    <mergeCell ref="E5:E6"/>
    <mergeCell ref="F5:F6"/>
    <mergeCell ref="G5:G6"/>
    <mergeCell ref="K5:K6"/>
    <mergeCell ref="L5:L6"/>
    <mergeCell ref="M5:M6"/>
  </mergeCells>
  <printOptions horizontalCentered="1"/>
  <pageMargins left="0.35" right="0.35" top="0.87" bottom="0.79" header="1.06" footer="0.51"/>
  <pageSetup paperSize="9" fitToHeight="0" orientation="landscape"/>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dimension ref="A1:O31"/>
  <sheetViews>
    <sheetView view="pageBreakPreview" zoomScaleNormal="100" workbookViewId="0">
      <selection activeCell="B17" sqref="B17"/>
    </sheetView>
  </sheetViews>
  <sheetFormatPr defaultColWidth="9" defaultRowHeight="16.5" customHeight="1"/>
  <cols>
    <col min="1" max="1" width="5.6" style="334" customWidth="1"/>
    <col min="2" max="2" width="14.5" style="335" customWidth="1"/>
    <col min="3" max="3" width="8" style="335" customWidth="1"/>
    <col min="4" max="4" width="10.6" style="335" customWidth="1"/>
    <col min="5" max="5" width="9" style="335"/>
    <col min="6" max="6" width="10.4" style="335" customWidth="1"/>
    <col min="7" max="8" width="8" style="335" customWidth="1"/>
    <col min="9" max="9" width="11.4" style="335" customWidth="1"/>
    <col min="10" max="10" width="9.6" style="335" customWidth="1"/>
    <col min="11" max="11" width="12" style="335" customWidth="1"/>
    <col min="12" max="13" width="10.9" style="335" customWidth="1"/>
    <col min="14" max="14" width="7.5" style="335" customWidth="1"/>
    <col min="15" max="15" width="8.1" style="335" customWidth="1"/>
    <col min="16" max="16384" width="9" style="335"/>
  </cols>
  <sheetData>
    <row r="1" s="332" customFormat="1" ht="24.75" customHeight="1" spans="1:15">
      <c r="A1" s="14" t="s">
        <v>548</v>
      </c>
      <c r="B1" s="14"/>
      <c r="C1" s="14"/>
      <c r="D1" s="14"/>
      <c r="E1" s="14"/>
      <c r="F1" s="14"/>
      <c r="G1" s="14"/>
      <c r="H1" s="14"/>
      <c r="I1" s="14"/>
      <c r="J1" s="14"/>
      <c r="K1" s="14"/>
      <c r="L1" s="14"/>
      <c r="M1" s="14"/>
      <c r="N1" s="14"/>
      <c r="O1" s="14"/>
    </row>
    <row r="2" customHeight="1" spans="1:15">
      <c r="A2" s="337"/>
      <c r="B2" s="337"/>
      <c r="C2" s="337"/>
      <c r="D2" s="337"/>
      <c r="E2" s="337"/>
      <c r="F2" s="337"/>
      <c r="G2" s="337"/>
      <c r="H2" s="337"/>
      <c r="I2" s="337"/>
      <c r="J2" s="337"/>
      <c r="K2" s="337"/>
      <c r="L2" s="337"/>
      <c r="M2" s="337"/>
      <c r="N2" s="334"/>
      <c r="O2" s="352" t="s">
        <v>549</v>
      </c>
    </row>
    <row r="3" customHeight="1" spans="1:15">
      <c r="A3" s="16" t="str">
        <f>填表信息!A17&amp;" "&amp;TEXT(填表信息!B17,"yyyy年mm月dd日")</f>
        <v>评估基准日： 2023年07月31日</v>
      </c>
      <c r="B3" s="16"/>
      <c r="C3" s="16"/>
      <c r="D3" s="16"/>
      <c r="E3" s="16"/>
      <c r="F3" s="16"/>
      <c r="G3" s="16"/>
      <c r="H3" s="16"/>
      <c r="I3" s="16"/>
      <c r="J3" s="16"/>
      <c r="K3" s="16"/>
      <c r="L3" s="16"/>
      <c r="M3" s="16"/>
      <c r="N3" s="16"/>
      <c r="O3" s="16"/>
    </row>
    <row r="4" customHeight="1" spans="1:15">
      <c r="A4" s="20" t="str">
        <f>填表信息!A5&amp;填表信息!B5</f>
        <v>产权持有人：北京巴布科克·威尔科克斯有限公司</v>
      </c>
      <c r="B4" s="20"/>
      <c r="C4" s="20"/>
      <c r="D4" s="358"/>
      <c r="E4" s="358"/>
      <c r="F4" s="358"/>
      <c r="G4" s="358"/>
      <c r="H4" s="358"/>
      <c r="I4" s="358"/>
      <c r="J4" s="358"/>
      <c r="K4" s="358"/>
      <c r="L4" s="358"/>
      <c r="M4" s="358"/>
      <c r="N4" s="358"/>
      <c r="O4" s="362" t="s">
        <v>353</v>
      </c>
    </row>
    <row r="5" s="333" customFormat="1" customHeight="1" spans="1:15">
      <c r="A5" s="340" t="s">
        <v>550</v>
      </c>
      <c r="B5" s="340" t="s">
        <v>551</v>
      </c>
      <c r="C5" s="340" t="s">
        <v>552</v>
      </c>
      <c r="D5" s="341" t="s">
        <v>553</v>
      </c>
      <c r="E5" s="340" t="s">
        <v>554</v>
      </c>
      <c r="F5" s="340" t="s">
        <v>555</v>
      </c>
      <c r="G5" s="359" t="s">
        <v>556</v>
      </c>
      <c r="H5" s="360"/>
      <c r="I5" s="341" t="s">
        <v>557</v>
      </c>
      <c r="J5" s="342" t="s">
        <v>558</v>
      </c>
      <c r="K5" s="341" t="s">
        <v>559</v>
      </c>
      <c r="L5" s="340" t="s">
        <v>560</v>
      </c>
      <c r="M5" s="363" t="s">
        <v>561</v>
      </c>
      <c r="N5" s="340" t="s">
        <v>562</v>
      </c>
      <c r="O5" s="340" t="s">
        <v>563</v>
      </c>
    </row>
    <row r="6" s="333" customFormat="1" customHeight="1" spans="1:15">
      <c r="A6" s="340"/>
      <c r="B6" s="340"/>
      <c r="C6" s="340"/>
      <c r="D6" s="341"/>
      <c r="E6" s="340"/>
      <c r="F6" s="340"/>
      <c r="G6" s="340" t="s">
        <v>564</v>
      </c>
      <c r="H6" s="340" t="s">
        <v>565</v>
      </c>
      <c r="I6" s="341"/>
      <c r="J6" s="343"/>
      <c r="K6" s="341"/>
      <c r="L6" s="340"/>
      <c r="M6" s="355"/>
      <c r="N6" s="340"/>
      <c r="O6" s="340"/>
    </row>
    <row r="7" customHeight="1" spans="1:15">
      <c r="A7" s="344">
        <v>1</v>
      </c>
      <c r="B7" s="344"/>
      <c r="C7" s="345"/>
      <c r="D7" s="346"/>
      <c r="E7" s="346"/>
      <c r="F7" s="347"/>
      <c r="G7" s="347"/>
      <c r="H7" s="347"/>
      <c r="I7" s="347"/>
      <c r="J7" s="347"/>
      <c r="K7" s="347">
        <f>G7+H7-I7-J7</f>
        <v>0</v>
      </c>
      <c r="L7" s="346"/>
      <c r="M7" s="356">
        <f>L7-K7</f>
        <v>0</v>
      </c>
      <c r="N7" s="346" t="str">
        <f>IF(K7=0," ",(L7-K7)/K7*100)</f>
        <v> </v>
      </c>
      <c r="O7" s="345"/>
    </row>
    <row r="8" customHeight="1" spans="1:15">
      <c r="A8" s="344">
        <v>2</v>
      </c>
      <c r="B8" s="344"/>
      <c r="C8" s="345"/>
      <c r="D8" s="346"/>
      <c r="E8" s="346"/>
      <c r="F8" s="347"/>
      <c r="G8" s="347"/>
      <c r="H8" s="347"/>
      <c r="I8" s="347"/>
      <c r="J8" s="347"/>
      <c r="K8" s="347">
        <f t="shared" ref="K8:K26" si="0">G8+H8-I8-J8</f>
        <v>0</v>
      </c>
      <c r="L8" s="346"/>
      <c r="M8" s="356">
        <f t="shared" ref="M8:M26" si="1">L8-K8</f>
        <v>0</v>
      </c>
      <c r="N8" s="346" t="str">
        <f t="shared" ref="N8:N27" si="2">IF(K8=0," ",(L8-K8)/K8*100)</f>
        <v> </v>
      </c>
      <c r="O8" s="345"/>
    </row>
    <row r="9" customHeight="1" spans="1:15">
      <c r="A9" s="344"/>
      <c r="B9" s="344"/>
      <c r="C9" s="345"/>
      <c r="D9" s="346"/>
      <c r="E9" s="346"/>
      <c r="F9" s="347"/>
      <c r="G9" s="347"/>
      <c r="H9" s="347"/>
      <c r="I9" s="347"/>
      <c r="J9" s="347"/>
      <c r="K9" s="347">
        <f t="shared" si="0"/>
        <v>0</v>
      </c>
      <c r="L9" s="346"/>
      <c r="M9" s="356">
        <f t="shared" si="1"/>
        <v>0</v>
      </c>
      <c r="N9" s="346" t="str">
        <f t="shared" si="2"/>
        <v> </v>
      </c>
      <c r="O9" s="345"/>
    </row>
    <row r="10" customHeight="1" spans="1:15">
      <c r="A10" s="344"/>
      <c r="B10" s="344"/>
      <c r="C10" s="345"/>
      <c r="D10" s="346"/>
      <c r="E10" s="346"/>
      <c r="F10" s="347"/>
      <c r="G10" s="347"/>
      <c r="H10" s="347"/>
      <c r="I10" s="347"/>
      <c r="J10" s="347"/>
      <c r="K10" s="347">
        <f t="shared" si="0"/>
        <v>0</v>
      </c>
      <c r="L10" s="346"/>
      <c r="M10" s="356">
        <f t="shared" si="1"/>
        <v>0</v>
      </c>
      <c r="N10" s="346" t="str">
        <f t="shared" si="2"/>
        <v> </v>
      </c>
      <c r="O10" s="345"/>
    </row>
    <row r="11" customHeight="1" spans="1:15">
      <c r="A11" s="344"/>
      <c r="B11" s="344"/>
      <c r="C11" s="345"/>
      <c r="D11" s="346"/>
      <c r="E11" s="346"/>
      <c r="F11" s="347"/>
      <c r="G11" s="347"/>
      <c r="H11" s="347"/>
      <c r="I11" s="347"/>
      <c r="J11" s="347"/>
      <c r="K11" s="347">
        <f t="shared" si="0"/>
        <v>0</v>
      </c>
      <c r="L11" s="346"/>
      <c r="M11" s="356">
        <f t="shared" si="1"/>
        <v>0</v>
      </c>
      <c r="N11" s="346" t="str">
        <f t="shared" si="2"/>
        <v> </v>
      </c>
      <c r="O11" s="345"/>
    </row>
    <row r="12" customHeight="1" spans="1:15">
      <c r="A12" s="344"/>
      <c r="B12" s="344"/>
      <c r="C12" s="345"/>
      <c r="D12" s="346"/>
      <c r="E12" s="346"/>
      <c r="F12" s="347"/>
      <c r="G12" s="347"/>
      <c r="H12" s="347"/>
      <c r="I12" s="347"/>
      <c r="J12" s="347"/>
      <c r="K12" s="347">
        <f t="shared" si="0"/>
        <v>0</v>
      </c>
      <c r="L12" s="346"/>
      <c r="M12" s="356">
        <f t="shared" si="1"/>
        <v>0</v>
      </c>
      <c r="N12" s="346" t="str">
        <f t="shared" si="2"/>
        <v> </v>
      </c>
      <c r="O12" s="345"/>
    </row>
    <row r="13" customHeight="1" spans="1:15">
      <c r="A13" s="344"/>
      <c r="B13" s="344"/>
      <c r="C13" s="345"/>
      <c r="D13" s="346"/>
      <c r="E13" s="346"/>
      <c r="F13" s="347"/>
      <c r="G13" s="347"/>
      <c r="H13" s="347"/>
      <c r="I13" s="347"/>
      <c r="J13" s="347"/>
      <c r="K13" s="347">
        <f t="shared" si="0"/>
        <v>0</v>
      </c>
      <c r="L13" s="346"/>
      <c r="M13" s="356">
        <f t="shared" si="1"/>
        <v>0</v>
      </c>
      <c r="N13" s="346" t="str">
        <f t="shared" si="2"/>
        <v> </v>
      </c>
      <c r="O13" s="345"/>
    </row>
    <row r="14" customHeight="1" spans="1:15">
      <c r="A14" s="344"/>
      <c r="B14" s="344"/>
      <c r="C14" s="345"/>
      <c r="D14" s="346"/>
      <c r="E14" s="346"/>
      <c r="F14" s="347"/>
      <c r="G14" s="347"/>
      <c r="H14" s="347"/>
      <c r="I14" s="347"/>
      <c r="J14" s="347"/>
      <c r="K14" s="347">
        <f t="shared" si="0"/>
        <v>0</v>
      </c>
      <c r="L14" s="346"/>
      <c r="M14" s="356">
        <f t="shared" si="1"/>
        <v>0</v>
      </c>
      <c r="N14" s="346" t="str">
        <f t="shared" si="2"/>
        <v> </v>
      </c>
      <c r="O14" s="345"/>
    </row>
    <row r="15" customHeight="1" spans="1:15">
      <c r="A15" s="344"/>
      <c r="B15" s="344"/>
      <c r="C15" s="345"/>
      <c r="D15" s="346"/>
      <c r="E15" s="346"/>
      <c r="F15" s="347"/>
      <c r="G15" s="347"/>
      <c r="H15" s="347"/>
      <c r="I15" s="347"/>
      <c r="J15" s="347"/>
      <c r="K15" s="347">
        <f t="shared" si="0"/>
        <v>0</v>
      </c>
      <c r="L15" s="346"/>
      <c r="M15" s="356">
        <f t="shared" si="1"/>
        <v>0</v>
      </c>
      <c r="N15" s="346" t="str">
        <f t="shared" si="2"/>
        <v> </v>
      </c>
      <c r="O15" s="345"/>
    </row>
    <row r="16" customHeight="1" spans="1:15">
      <c r="A16" s="344"/>
      <c r="B16" s="344"/>
      <c r="C16" s="345"/>
      <c r="D16" s="346"/>
      <c r="E16" s="346"/>
      <c r="F16" s="347"/>
      <c r="G16" s="347"/>
      <c r="H16" s="347"/>
      <c r="I16" s="347"/>
      <c r="J16" s="347"/>
      <c r="K16" s="347">
        <f t="shared" si="0"/>
        <v>0</v>
      </c>
      <c r="L16" s="346"/>
      <c r="M16" s="356">
        <f t="shared" si="1"/>
        <v>0</v>
      </c>
      <c r="N16" s="346" t="str">
        <f t="shared" si="2"/>
        <v> </v>
      </c>
      <c r="O16" s="345"/>
    </row>
    <row r="17" customHeight="1" spans="1:15">
      <c r="A17" s="344"/>
      <c r="B17" s="348"/>
      <c r="C17" s="345"/>
      <c r="D17" s="346"/>
      <c r="E17" s="346"/>
      <c r="F17" s="347"/>
      <c r="G17" s="347"/>
      <c r="H17" s="347"/>
      <c r="I17" s="347"/>
      <c r="J17" s="347"/>
      <c r="K17" s="347">
        <f t="shared" si="0"/>
        <v>0</v>
      </c>
      <c r="L17" s="346"/>
      <c r="M17" s="356">
        <f t="shared" si="1"/>
        <v>0</v>
      </c>
      <c r="N17" s="346" t="str">
        <f t="shared" si="2"/>
        <v> </v>
      </c>
      <c r="O17" s="345"/>
    </row>
    <row r="18" customHeight="1" spans="1:15">
      <c r="A18" s="344"/>
      <c r="B18" s="344"/>
      <c r="C18" s="345"/>
      <c r="D18" s="346"/>
      <c r="E18" s="346"/>
      <c r="F18" s="347"/>
      <c r="G18" s="347"/>
      <c r="H18" s="347"/>
      <c r="I18" s="347"/>
      <c r="J18" s="347"/>
      <c r="K18" s="347">
        <f t="shared" si="0"/>
        <v>0</v>
      </c>
      <c r="L18" s="346"/>
      <c r="M18" s="356">
        <f t="shared" si="1"/>
        <v>0</v>
      </c>
      <c r="N18" s="346" t="str">
        <f t="shared" si="2"/>
        <v> </v>
      </c>
      <c r="O18" s="345"/>
    </row>
    <row r="19" customHeight="1" spans="1:15">
      <c r="A19" s="344"/>
      <c r="B19" s="344"/>
      <c r="C19" s="345"/>
      <c r="D19" s="346"/>
      <c r="E19" s="346"/>
      <c r="F19" s="347"/>
      <c r="G19" s="347"/>
      <c r="H19" s="347"/>
      <c r="I19" s="347"/>
      <c r="J19" s="347"/>
      <c r="K19" s="347">
        <f t="shared" si="0"/>
        <v>0</v>
      </c>
      <c r="L19" s="346"/>
      <c r="M19" s="356">
        <f t="shared" si="1"/>
        <v>0</v>
      </c>
      <c r="N19" s="346" t="str">
        <f t="shared" si="2"/>
        <v> </v>
      </c>
      <c r="O19" s="345"/>
    </row>
    <row r="20" customHeight="1" spans="1:15">
      <c r="A20" s="344"/>
      <c r="B20" s="344"/>
      <c r="C20" s="345"/>
      <c r="D20" s="346"/>
      <c r="E20" s="346"/>
      <c r="F20" s="347"/>
      <c r="G20" s="347"/>
      <c r="H20" s="347"/>
      <c r="I20" s="347"/>
      <c r="J20" s="347"/>
      <c r="K20" s="347">
        <f t="shared" si="0"/>
        <v>0</v>
      </c>
      <c r="L20" s="346"/>
      <c r="M20" s="356">
        <f t="shared" si="1"/>
        <v>0</v>
      </c>
      <c r="N20" s="346" t="str">
        <f t="shared" si="2"/>
        <v> </v>
      </c>
      <c r="O20" s="345"/>
    </row>
    <row r="21" customHeight="1" spans="1:15">
      <c r="A21" s="344"/>
      <c r="B21" s="344"/>
      <c r="C21" s="345"/>
      <c r="D21" s="346"/>
      <c r="E21" s="346"/>
      <c r="F21" s="347"/>
      <c r="G21" s="347"/>
      <c r="H21" s="347"/>
      <c r="I21" s="347"/>
      <c r="J21" s="347"/>
      <c r="K21" s="347">
        <f t="shared" si="0"/>
        <v>0</v>
      </c>
      <c r="L21" s="346"/>
      <c r="M21" s="356">
        <f t="shared" si="1"/>
        <v>0</v>
      </c>
      <c r="N21" s="346" t="str">
        <f t="shared" si="2"/>
        <v> </v>
      </c>
      <c r="O21" s="345"/>
    </row>
    <row r="22" customHeight="1" spans="1:15">
      <c r="A22" s="344"/>
      <c r="B22" s="344"/>
      <c r="C22" s="345"/>
      <c r="D22" s="346"/>
      <c r="E22" s="346"/>
      <c r="F22" s="347"/>
      <c r="G22" s="347"/>
      <c r="H22" s="347"/>
      <c r="I22" s="347"/>
      <c r="J22" s="347"/>
      <c r="K22" s="347">
        <f t="shared" si="0"/>
        <v>0</v>
      </c>
      <c r="L22" s="346"/>
      <c r="M22" s="356">
        <f t="shared" si="1"/>
        <v>0</v>
      </c>
      <c r="N22" s="346" t="str">
        <f t="shared" si="2"/>
        <v> </v>
      </c>
      <c r="O22" s="345"/>
    </row>
    <row r="23" customHeight="1" spans="1:15">
      <c r="A23" s="344"/>
      <c r="B23" s="344"/>
      <c r="C23" s="345"/>
      <c r="D23" s="346"/>
      <c r="E23" s="346"/>
      <c r="F23" s="347"/>
      <c r="G23" s="347"/>
      <c r="H23" s="347"/>
      <c r="I23" s="347"/>
      <c r="J23" s="347"/>
      <c r="K23" s="347">
        <f t="shared" si="0"/>
        <v>0</v>
      </c>
      <c r="L23" s="346"/>
      <c r="M23" s="356">
        <f t="shared" si="1"/>
        <v>0</v>
      </c>
      <c r="N23" s="346" t="str">
        <f t="shared" si="2"/>
        <v> </v>
      </c>
      <c r="O23" s="345"/>
    </row>
    <row r="24" customHeight="1" spans="1:15">
      <c r="A24" s="344"/>
      <c r="B24" s="344"/>
      <c r="C24" s="345"/>
      <c r="D24" s="346"/>
      <c r="E24" s="346"/>
      <c r="F24" s="347"/>
      <c r="G24" s="347"/>
      <c r="H24" s="347"/>
      <c r="I24" s="347"/>
      <c r="J24" s="347"/>
      <c r="K24" s="347">
        <f t="shared" si="0"/>
        <v>0</v>
      </c>
      <c r="L24" s="346"/>
      <c r="M24" s="356">
        <f t="shared" si="1"/>
        <v>0</v>
      </c>
      <c r="N24" s="346" t="str">
        <f t="shared" si="2"/>
        <v> </v>
      </c>
      <c r="O24" s="345"/>
    </row>
    <row r="25" customHeight="1" spans="1:15">
      <c r="A25" s="344"/>
      <c r="B25" s="344"/>
      <c r="C25" s="345"/>
      <c r="D25" s="346"/>
      <c r="E25" s="346"/>
      <c r="F25" s="347"/>
      <c r="G25" s="347"/>
      <c r="H25" s="347"/>
      <c r="I25" s="347"/>
      <c r="J25" s="347"/>
      <c r="K25" s="347">
        <f t="shared" si="0"/>
        <v>0</v>
      </c>
      <c r="L25" s="346"/>
      <c r="M25" s="356">
        <f t="shared" si="1"/>
        <v>0</v>
      </c>
      <c r="N25" s="346" t="str">
        <f t="shared" si="2"/>
        <v> </v>
      </c>
      <c r="O25" s="345"/>
    </row>
    <row r="26" customHeight="1" spans="1:15">
      <c r="A26" s="344"/>
      <c r="B26" s="344"/>
      <c r="C26" s="345"/>
      <c r="D26" s="346"/>
      <c r="E26" s="346"/>
      <c r="F26" s="347"/>
      <c r="G26" s="347"/>
      <c r="H26" s="347"/>
      <c r="I26" s="347"/>
      <c r="J26" s="347"/>
      <c r="K26" s="347">
        <f t="shared" si="0"/>
        <v>0</v>
      </c>
      <c r="L26" s="346"/>
      <c r="M26" s="356">
        <f t="shared" si="1"/>
        <v>0</v>
      </c>
      <c r="N26" s="346" t="str">
        <f t="shared" si="2"/>
        <v> </v>
      </c>
      <c r="O26" s="345"/>
    </row>
    <row r="27" customHeight="1" spans="1:15">
      <c r="A27" s="344" t="s">
        <v>566</v>
      </c>
      <c r="B27" s="344"/>
      <c r="C27" s="344"/>
      <c r="D27" s="344"/>
      <c r="E27" s="344"/>
      <c r="F27" s="344"/>
      <c r="G27" s="349">
        <f t="shared" ref="G27:L27" si="3">SUM(G7:G26)</f>
        <v>0</v>
      </c>
      <c r="H27" s="349">
        <f t="shared" si="3"/>
        <v>0</v>
      </c>
      <c r="I27" s="349">
        <f t="shared" si="3"/>
        <v>0</v>
      </c>
      <c r="J27" s="349">
        <f t="shared" si="3"/>
        <v>0</v>
      </c>
      <c r="K27" s="349">
        <f t="shared" si="3"/>
        <v>0</v>
      </c>
      <c r="L27" s="349">
        <f t="shared" si="3"/>
        <v>0</v>
      </c>
      <c r="M27" s="349">
        <f t="shared" ref="M27" si="4">SUM(M7:M26)</f>
        <v>0</v>
      </c>
      <c r="N27" s="346" t="str">
        <f t="shared" si="2"/>
        <v> </v>
      </c>
      <c r="O27" s="345"/>
    </row>
    <row r="28" s="333" customFormat="1" customHeight="1" spans="1:15">
      <c r="A28" s="36" t="str">
        <f>填表信息!$A$6&amp;填表信息!$B$6</f>
        <v>产权持有人填表人：罗钰</v>
      </c>
      <c r="B28" s="361"/>
      <c r="C28" s="361"/>
      <c r="D28" s="361"/>
      <c r="E28" s="361"/>
      <c r="F28" s="361"/>
      <c r="G28" s="361"/>
      <c r="H28" s="361"/>
      <c r="I28" s="361"/>
      <c r="J28" s="361"/>
      <c r="K28" s="361"/>
      <c r="L28" s="319" t="str">
        <f>填表信息!A27&amp;填表信息!B27</f>
        <v>评估人员：XXX</v>
      </c>
      <c r="M28" s="357"/>
      <c r="N28" s="361"/>
      <c r="O28" s="361"/>
    </row>
    <row r="29" s="333" customFormat="1" customHeight="1" spans="1:15">
      <c r="A29" s="37" t="str">
        <f>填表信息!A7&amp;" "&amp;TEXT(填表信息!B7,"yyyy年mm月dd日")</f>
        <v>填表日期： 2023年11月06日</v>
      </c>
      <c r="B29" s="361"/>
      <c r="C29" s="361"/>
      <c r="D29" s="361"/>
      <c r="E29" s="361"/>
      <c r="F29" s="361"/>
      <c r="G29" s="361"/>
      <c r="H29" s="361"/>
      <c r="I29" s="361"/>
      <c r="J29" s="361"/>
      <c r="K29" s="361"/>
      <c r="L29" s="361"/>
      <c r="M29" s="361"/>
      <c r="N29" s="361"/>
      <c r="O29" s="361"/>
    </row>
    <row r="30" s="333" customFormat="1" customHeight="1" spans="1:1">
      <c r="A30" s="351"/>
    </row>
    <row r="31" s="333" customFormat="1" customHeight="1" spans="1:1">
      <c r="A31" s="351"/>
    </row>
  </sheetData>
  <mergeCells count="18">
    <mergeCell ref="A1:O1"/>
    <mergeCell ref="A3:O3"/>
    <mergeCell ref="A4:C4"/>
    <mergeCell ref="G5:H5"/>
    <mergeCell ref="A27:D27"/>
    <mergeCell ref="A5:A6"/>
    <mergeCell ref="B5:B6"/>
    <mergeCell ref="C5:C6"/>
    <mergeCell ref="D5:D6"/>
    <mergeCell ref="E5:E6"/>
    <mergeCell ref="F5:F6"/>
    <mergeCell ref="I5:I6"/>
    <mergeCell ref="J5:J6"/>
    <mergeCell ref="K5:K6"/>
    <mergeCell ref="L5:L6"/>
    <mergeCell ref="M5:M6"/>
    <mergeCell ref="N5:N6"/>
    <mergeCell ref="O5:O6"/>
  </mergeCells>
  <pageMargins left="0.7" right="0.7" top="0.75" bottom="0.75" header="0.3" footer="0.3"/>
  <pageSetup paperSize="9" scale="56" orientation="portrait"/>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M30"/>
  <sheetViews>
    <sheetView view="pageBreakPreview" zoomScaleNormal="100" workbookViewId="0">
      <selection activeCell="B17" sqref="B17"/>
    </sheetView>
  </sheetViews>
  <sheetFormatPr defaultColWidth="9" defaultRowHeight="16.5" customHeight="1"/>
  <cols>
    <col min="1" max="1" width="5.6" style="334" customWidth="1"/>
    <col min="2" max="2" width="13.1" style="335" customWidth="1"/>
    <col min="3" max="3" width="8" style="335" customWidth="1"/>
    <col min="4" max="4" width="10.6" style="335" customWidth="1"/>
    <col min="5" max="5" width="8.4" style="335" customWidth="1"/>
    <col min="6" max="6" width="9.6" style="335" customWidth="1"/>
    <col min="7" max="9" width="9.5" style="335" customWidth="1"/>
    <col min="10" max="11" width="10.1" style="335" customWidth="1"/>
    <col min="12" max="12" width="7.5" style="335" customWidth="1"/>
    <col min="13" max="13" width="8.9" style="335" customWidth="1"/>
    <col min="14" max="16384" width="9" style="335"/>
  </cols>
  <sheetData>
    <row r="1" s="332" customFormat="1" ht="24.75" customHeight="1" spans="1:13">
      <c r="A1" s="336" t="s">
        <v>567</v>
      </c>
      <c r="B1" s="336"/>
      <c r="C1" s="336"/>
      <c r="D1" s="336"/>
      <c r="E1" s="336"/>
      <c r="F1" s="336"/>
      <c r="G1" s="336"/>
      <c r="H1" s="336"/>
      <c r="I1" s="336"/>
      <c r="J1" s="336"/>
      <c r="K1" s="336"/>
      <c r="L1" s="336"/>
      <c r="M1" s="336"/>
    </row>
    <row r="2" customHeight="1" spans="1:13">
      <c r="A2" s="337"/>
      <c r="B2" s="337"/>
      <c r="C2" s="337"/>
      <c r="D2" s="337"/>
      <c r="E2" s="337"/>
      <c r="F2" s="337"/>
      <c r="G2" s="337"/>
      <c r="H2" s="337"/>
      <c r="I2" s="337"/>
      <c r="J2" s="337"/>
      <c r="K2" s="337"/>
      <c r="L2" s="334"/>
      <c r="M2" s="352" t="s">
        <v>568</v>
      </c>
    </row>
    <row r="3" customHeight="1" spans="1:13">
      <c r="A3" s="69" t="str">
        <f>填表信息!A17&amp;" "&amp;TEXT(填表信息!B17,"yyyy年mm月dd日")</f>
        <v>评估基准日： 2023年07月31日</v>
      </c>
      <c r="B3" s="69"/>
      <c r="C3" s="69"/>
      <c r="D3" s="69"/>
      <c r="E3" s="69"/>
      <c r="F3" s="69"/>
      <c r="G3" s="69"/>
      <c r="H3" s="69"/>
      <c r="I3" s="69"/>
      <c r="J3" s="69"/>
      <c r="K3" s="69"/>
      <c r="L3" s="69"/>
      <c r="M3" s="69"/>
    </row>
    <row r="4" customHeight="1" spans="1:13">
      <c r="A4" s="338" t="str">
        <f>填表信息!A5&amp;填表信息!B5</f>
        <v>产权持有人：北京巴布科克·威尔科克斯有限公司</v>
      </c>
      <c r="B4" s="339"/>
      <c r="C4" s="339"/>
      <c r="D4" s="339"/>
      <c r="E4" s="339"/>
      <c r="F4" s="339"/>
      <c r="G4" s="339"/>
      <c r="H4" s="339"/>
      <c r="I4" s="339"/>
      <c r="J4" s="339"/>
      <c r="K4" s="339"/>
      <c r="L4" s="339"/>
      <c r="M4" s="353" t="s">
        <v>569</v>
      </c>
    </row>
    <row r="5" s="333" customFormat="1" customHeight="1" spans="1:13">
      <c r="A5" s="340" t="s">
        <v>550</v>
      </c>
      <c r="B5" s="340" t="s">
        <v>551</v>
      </c>
      <c r="C5" s="340" t="s">
        <v>552</v>
      </c>
      <c r="D5" s="341" t="s">
        <v>553</v>
      </c>
      <c r="E5" s="340" t="s">
        <v>554</v>
      </c>
      <c r="F5" s="340" t="s">
        <v>555</v>
      </c>
      <c r="G5" s="341" t="s">
        <v>570</v>
      </c>
      <c r="H5" s="342" t="s">
        <v>571</v>
      </c>
      <c r="I5" s="342" t="s">
        <v>559</v>
      </c>
      <c r="J5" s="340" t="s">
        <v>560</v>
      </c>
      <c r="K5" s="354" t="s">
        <v>357</v>
      </c>
      <c r="L5" s="340" t="s">
        <v>562</v>
      </c>
      <c r="M5" s="340" t="s">
        <v>563</v>
      </c>
    </row>
    <row r="6" s="333" customFormat="1" customHeight="1" spans="1:13">
      <c r="A6" s="340"/>
      <c r="B6" s="340"/>
      <c r="C6" s="340"/>
      <c r="D6" s="341"/>
      <c r="E6" s="340"/>
      <c r="F6" s="340"/>
      <c r="G6" s="341"/>
      <c r="H6" s="343"/>
      <c r="I6" s="343"/>
      <c r="J6" s="340"/>
      <c r="K6" s="355"/>
      <c r="L6" s="340"/>
      <c r="M6" s="340"/>
    </row>
    <row r="7" customHeight="1" spans="1:13">
      <c r="A7" s="344"/>
      <c r="B7" s="344"/>
      <c r="C7" s="345"/>
      <c r="D7" s="346"/>
      <c r="E7" s="346"/>
      <c r="F7" s="347"/>
      <c r="G7" s="346"/>
      <c r="H7" s="346"/>
      <c r="I7" s="347">
        <f>G7-H7</f>
        <v>0</v>
      </c>
      <c r="J7" s="346"/>
      <c r="K7" s="356">
        <f>J7-I7</f>
        <v>0</v>
      </c>
      <c r="L7" s="346" t="str">
        <f>IF(I7=0," ",(J7-I7)/I7*100)</f>
        <v> </v>
      </c>
      <c r="M7" s="345"/>
    </row>
    <row r="8" customHeight="1" spans="1:13">
      <c r="A8" s="344"/>
      <c r="B8" s="344"/>
      <c r="C8" s="345"/>
      <c r="D8" s="346"/>
      <c r="E8" s="346"/>
      <c r="F8" s="347"/>
      <c r="G8" s="346"/>
      <c r="H8" s="346"/>
      <c r="I8" s="347">
        <f>G8-H8</f>
        <v>0</v>
      </c>
      <c r="J8" s="346"/>
      <c r="K8" s="356">
        <f t="shared" ref="K8:K25" si="0">J8-I8</f>
        <v>0</v>
      </c>
      <c r="L8" s="346" t="str">
        <f t="shared" ref="L8:L26" si="1">IF(I8=0," ",(J8-I8)/I8*100)</f>
        <v> </v>
      </c>
      <c r="M8" s="345"/>
    </row>
    <row r="9" customHeight="1" spans="1:13">
      <c r="A9" s="344"/>
      <c r="B9" s="344"/>
      <c r="C9" s="345"/>
      <c r="D9" s="346"/>
      <c r="E9" s="346"/>
      <c r="F9" s="347"/>
      <c r="G9" s="346"/>
      <c r="H9" s="346"/>
      <c r="I9" s="347">
        <f t="shared" ref="I9:I25" si="2">G9-H9</f>
        <v>0</v>
      </c>
      <c r="J9" s="346"/>
      <c r="K9" s="356">
        <f t="shared" si="0"/>
        <v>0</v>
      </c>
      <c r="L9" s="346" t="str">
        <f t="shared" si="1"/>
        <v> </v>
      </c>
      <c r="M9" s="345"/>
    </row>
    <row r="10" customHeight="1" spans="1:13">
      <c r="A10" s="344"/>
      <c r="B10" s="344"/>
      <c r="C10" s="345"/>
      <c r="D10" s="346"/>
      <c r="E10" s="346"/>
      <c r="F10" s="347"/>
      <c r="G10" s="346"/>
      <c r="H10" s="346"/>
      <c r="I10" s="347">
        <f t="shared" si="2"/>
        <v>0</v>
      </c>
      <c r="J10" s="346"/>
      <c r="K10" s="356">
        <f t="shared" si="0"/>
        <v>0</v>
      </c>
      <c r="L10" s="346" t="str">
        <f t="shared" si="1"/>
        <v> </v>
      </c>
      <c r="M10" s="345"/>
    </row>
    <row r="11" customHeight="1" spans="1:13">
      <c r="A11" s="344"/>
      <c r="B11" s="344"/>
      <c r="C11" s="345"/>
      <c r="D11" s="346"/>
      <c r="E11" s="346"/>
      <c r="F11" s="347"/>
      <c r="G11" s="346"/>
      <c r="H11" s="346"/>
      <c r="I11" s="347">
        <f t="shared" si="2"/>
        <v>0</v>
      </c>
      <c r="J11" s="346"/>
      <c r="K11" s="356">
        <f t="shared" si="0"/>
        <v>0</v>
      </c>
      <c r="L11" s="346" t="str">
        <f t="shared" si="1"/>
        <v> </v>
      </c>
      <c r="M11" s="345"/>
    </row>
    <row r="12" customHeight="1" spans="1:13">
      <c r="A12" s="344"/>
      <c r="B12" s="344"/>
      <c r="C12" s="345"/>
      <c r="D12" s="346"/>
      <c r="E12" s="346"/>
      <c r="F12" s="347"/>
      <c r="G12" s="346"/>
      <c r="H12" s="346"/>
      <c r="I12" s="347">
        <f t="shared" si="2"/>
        <v>0</v>
      </c>
      <c r="J12" s="346"/>
      <c r="K12" s="356">
        <f t="shared" si="0"/>
        <v>0</v>
      </c>
      <c r="L12" s="346" t="str">
        <f t="shared" si="1"/>
        <v> </v>
      </c>
      <c r="M12" s="345"/>
    </row>
    <row r="13" customHeight="1" spans="1:13">
      <c r="A13" s="344"/>
      <c r="B13" s="344"/>
      <c r="C13" s="345"/>
      <c r="D13" s="346"/>
      <c r="E13" s="346"/>
      <c r="F13" s="347"/>
      <c r="G13" s="346"/>
      <c r="H13" s="346"/>
      <c r="I13" s="347">
        <f t="shared" si="2"/>
        <v>0</v>
      </c>
      <c r="J13" s="346"/>
      <c r="K13" s="356">
        <f t="shared" si="0"/>
        <v>0</v>
      </c>
      <c r="L13" s="346" t="str">
        <f t="shared" si="1"/>
        <v> </v>
      </c>
      <c r="M13" s="345"/>
    </row>
    <row r="14" customHeight="1" spans="1:13">
      <c r="A14" s="344"/>
      <c r="B14" s="344"/>
      <c r="C14" s="345"/>
      <c r="D14" s="346"/>
      <c r="E14" s="346"/>
      <c r="F14" s="347"/>
      <c r="G14" s="346"/>
      <c r="H14" s="346"/>
      <c r="I14" s="347">
        <f t="shared" si="2"/>
        <v>0</v>
      </c>
      <c r="J14" s="346"/>
      <c r="K14" s="356">
        <f t="shared" si="0"/>
        <v>0</v>
      </c>
      <c r="L14" s="346" t="str">
        <f t="shared" si="1"/>
        <v> </v>
      </c>
      <c r="M14" s="345"/>
    </row>
    <row r="15" customHeight="1" spans="1:13">
      <c r="A15" s="344"/>
      <c r="B15" s="344"/>
      <c r="C15" s="345"/>
      <c r="D15" s="346"/>
      <c r="E15" s="346"/>
      <c r="F15" s="347"/>
      <c r="G15" s="346"/>
      <c r="H15" s="346"/>
      <c r="I15" s="347">
        <f t="shared" si="2"/>
        <v>0</v>
      </c>
      <c r="J15" s="346"/>
      <c r="K15" s="356">
        <f t="shared" si="0"/>
        <v>0</v>
      </c>
      <c r="L15" s="346" t="str">
        <f t="shared" si="1"/>
        <v> </v>
      </c>
      <c r="M15" s="345"/>
    </row>
    <row r="16" customHeight="1" spans="1:13">
      <c r="A16" s="344"/>
      <c r="B16" s="344"/>
      <c r="C16" s="345"/>
      <c r="D16" s="346"/>
      <c r="E16" s="346"/>
      <c r="F16" s="347"/>
      <c r="G16" s="346"/>
      <c r="H16" s="346"/>
      <c r="I16" s="347">
        <f t="shared" si="2"/>
        <v>0</v>
      </c>
      <c r="J16" s="346"/>
      <c r="K16" s="356">
        <f t="shared" si="0"/>
        <v>0</v>
      </c>
      <c r="L16" s="346" t="str">
        <f t="shared" si="1"/>
        <v> </v>
      </c>
      <c r="M16" s="345"/>
    </row>
    <row r="17" customHeight="1" spans="1:13">
      <c r="A17" s="344"/>
      <c r="B17" s="348"/>
      <c r="C17" s="345"/>
      <c r="D17" s="346"/>
      <c r="E17" s="346"/>
      <c r="F17" s="347"/>
      <c r="G17" s="346"/>
      <c r="H17" s="346"/>
      <c r="I17" s="347">
        <f t="shared" si="2"/>
        <v>0</v>
      </c>
      <c r="J17" s="346"/>
      <c r="K17" s="356">
        <f t="shared" si="0"/>
        <v>0</v>
      </c>
      <c r="L17" s="346" t="str">
        <f t="shared" si="1"/>
        <v> </v>
      </c>
      <c r="M17" s="345"/>
    </row>
    <row r="18" customHeight="1" spans="1:13">
      <c r="A18" s="344"/>
      <c r="B18" s="344"/>
      <c r="C18" s="345"/>
      <c r="D18" s="346"/>
      <c r="E18" s="346"/>
      <c r="F18" s="347"/>
      <c r="G18" s="346"/>
      <c r="H18" s="346"/>
      <c r="I18" s="347">
        <f t="shared" si="2"/>
        <v>0</v>
      </c>
      <c r="J18" s="346"/>
      <c r="K18" s="356">
        <f t="shared" si="0"/>
        <v>0</v>
      </c>
      <c r="L18" s="346" t="str">
        <f t="shared" si="1"/>
        <v> </v>
      </c>
      <c r="M18" s="345"/>
    </row>
    <row r="19" customHeight="1" spans="1:13">
      <c r="A19" s="344"/>
      <c r="B19" s="344"/>
      <c r="C19" s="345"/>
      <c r="D19" s="346"/>
      <c r="E19" s="346"/>
      <c r="F19" s="347"/>
      <c r="G19" s="346"/>
      <c r="H19" s="346"/>
      <c r="I19" s="347">
        <f t="shared" si="2"/>
        <v>0</v>
      </c>
      <c r="J19" s="346"/>
      <c r="K19" s="356">
        <f t="shared" si="0"/>
        <v>0</v>
      </c>
      <c r="L19" s="346" t="str">
        <f t="shared" si="1"/>
        <v> </v>
      </c>
      <c r="M19" s="345"/>
    </row>
    <row r="20" customHeight="1" spans="1:13">
      <c r="A20" s="344"/>
      <c r="B20" s="344"/>
      <c r="C20" s="345"/>
      <c r="D20" s="346"/>
      <c r="E20" s="346"/>
      <c r="F20" s="347"/>
      <c r="G20" s="346"/>
      <c r="H20" s="346"/>
      <c r="I20" s="347">
        <f t="shared" si="2"/>
        <v>0</v>
      </c>
      <c r="J20" s="346"/>
      <c r="K20" s="356">
        <f t="shared" si="0"/>
        <v>0</v>
      </c>
      <c r="L20" s="346" t="str">
        <f t="shared" si="1"/>
        <v> </v>
      </c>
      <c r="M20" s="345"/>
    </row>
    <row r="21" customHeight="1" spans="1:13">
      <c r="A21" s="344"/>
      <c r="B21" s="344"/>
      <c r="C21" s="345"/>
      <c r="D21" s="346"/>
      <c r="E21" s="346"/>
      <c r="F21" s="347"/>
      <c r="G21" s="346"/>
      <c r="H21" s="346"/>
      <c r="I21" s="347">
        <f t="shared" si="2"/>
        <v>0</v>
      </c>
      <c r="J21" s="346"/>
      <c r="K21" s="356">
        <f t="shared" si="0"/>
        <v>0</v>
      </c>
      <c r="L21" s="346" t="str">
        <f t="shared" si="1"/>
        <v> </v>
      </c>
      <c r="M21" s="345"/>
    </row>
    <row r="22" customHeight="1" spans="1:13">
      <c r="A22" s="344"/>
      <c r="B22" s="344"/>
      <c r="C22" s="345"/>
      <c r="D22" s="346"/>
      <c r="E22" s="346"/>
      <c r="F22" s="347"/>
      <c r="G22" s="346"/>
      <c r="H22" s="346"/>
      <c r="I22" s="347">
        <f t="shared" si="2"/>
        <v>0</v>
      </c>
      <c r="J22" s="346"/>
      <c r="K22" s="356">
        <f t="shared" si="0"/>
        <v>0</v>
      </c>
      <c r="L22" s="346" t="str">
        <f t="shared" si="1"/>
        <v> </v>
      </c>
      <c r="M22" s="345"/>
    </row>
    <row r="23" customHeight="1" spans="1:13">
      <c r="A23" s="344"/>
      <c r="B23" s="344"/>
      <c r="C23" s="345"/>
      <c r="D23" s="346"/>
      <c r="E23" s="346"/>
      <c r="F23" s="347"/>
      <c r="G23" s="346"/>
      <c r="H23" s="346"/>
      <c r="I23" s="347">
        <f t="shared" si="2"/>
        <v>0</v>
      </c>
      <c r="J23" s="346"/>
      <c r="K23" s="356">
        <f t="shared" si="0"/>
        <v>0</v>
      </c>
      <c r="L23" s="346" t="str">
        <f t="shared" si="1"/>
        <v> </v>
      </c>
      <c r="M23" s="345"/>
    </row>
    <row r="24" customHeight="1" spans="1:13">
      <c r="A24" s="344"/>
      <c r="B24" s="344"/>
      <c r="C24" s="345"/>
      <c r="D24" s="346"/>
      <c r="E24" s="346"/>
      <c r="F24" s="347"/>
      <c r="G24" s="346"/>
      <c r="H24" s="346"/>
      <c r="I24" s="347">
        <f t="shared" si="2"/>
        <v>0</v>
      </c>
      <c r="J24" s="346"/>
      <c r="K24" s="356">
        <f t="shared" si="0"/>
        <v>0</v>
      </c>
      <c r="L24" s="346" t="str">
        <f t="shared" si="1"/>
        <v> </v>
      </c>
      <c r="M24" s="345"/>
    </row>
    <row r="25" customHeight="1" spans="1:13">
      <c r="A25" s="344"/>
      <c r="B25" s="344"/>
      <c r="C25" s="345"/>
      <c r="D25" s="346"/>
      <c r="E25" s="346"/>
      <c r="F25" s="347"/>
      <c r="G25" s="346"/>
      <c r="H25" s="346"/>
      <c r="I25" s="347">
        <f t="shared" si="2"/>
        <v>0</v>
      </c>
      <c r="J25" s="346"/>
      <c r="K25" s="356">
        <f t="shared" si="0"/>
        <v>0</v>
      </c>
      <c r="L25" s="346" t="str">
        <f t="shared" si="1"/>
        <v> </v>
      </c>
      <c r="M25" s="345"/>
    </row>
    <row r="26" customHeight="1" spans="1:13">
      <c r="A26" s="344" t="s">
        <v>566</v>
      </c>
      <c r="B26" s="344"/>
      <c r="C26" s="344"/>
      <c r="D26" s="344"/>
      <c r="E26" s="344"/>
      <c r="F26" s="344"/>
      <c r="G26" s="349">
        <f>SUM(G7:G25)</f>
        <v>0</v>
      </c>
      <c r="H26" s="349">
        <f>SUM(H7:H25)</f>
        <v>0</v>
      </c>
      <c r="I26" s="349">
        <f>SUM(I7:I25)</f>
        <v>0</v>
      </c>
      <c r="J26" s="349">
        <f>SUM(J7:J25)</f>
        <v>0</v>
      </c>
      <c r="K26" s="349">
        <f>SUM(K7:K25)</f>
        <v>0</v>
      </c>
      <c r="L26" s="346" t="str">
        <f t="shared" si="1"/>
        <v> </v>
      </c>
      <c r="M26" s="345"/>
    </row>
    <row r="27" s="333" customFormat="1" customHeight="1" spans="1:13">
      <c r="A27" s="36" t="str">
        <f>填表信息!$A$6&amp;填表信息!$B$6</f>
        <v>产权持有人填表人：罗钰</v>
      </c>
      <c r="B27" s="350"/>
      <c r="C27" s="350"/>
      <c r="D27" s="350"/>
      <c r="E27" s="350"/>
      <c r="F27" s="350"/>
      <c r="G27" s="350"/>
      <c r="H27" s="350"/>
      <c r="I27" s="350"/>
      <c r="J27" s="319" t="str">
        <f>填表信息!A27&amp;填表信息!B27</f>
        <v>评估人员：XXX</v>
      </c>
      <c r="K27" s="357"/>
      <c r="L27" s="350"/>
      <c r="M27" s="350"/>
    </row>
    <row r="28" s="333" customFormat="1" customHeight="1" spans="1:13">
      <c r="A28" s="37" t="str">
        <f>填表信息!A7&amp;" "&amp;TEXT(填表信息!B7,"yyyy年mm月dd日")</f>
        <v>填表日期： 2023年11月06日</v>
      </c>
      <c r="B28" s="350"/>
      <c r="C28" s="350"/>
      <c r="D28" s="350"/>
      <c r="E28" s="350"/>
      <c r="F28" s="350"/>
      <c r="G28" s="350"/>
      <c r="H28" s="350"/>
      <c r="I28" s="350"/>
      <c r="J28" s="350"/>
      <c r="K28" s="350"/>
      <c r="L28" s="350"/>
      <c r="M28" s="350"/>
    </row>
    <row r="29" s="333" customFormat="1" customHeight="1" spans="1:1">
      <c r="A29" s="351"/>
    </row>
    <row r="30" s="333" customFormat="1" customHeight="1" spans="1:1">
      <c r="A30" s="351"/>
    </row>
  </sheetData>
  <mergeCells count="16">
    <mergeCell ref="A1:M1"/>
    <mergeCell ref="A3:M3"/>
    <mergeCell ref="A26:D26"/>
    <mergeCell ref="A5:A6"/>
    <mergeCell ref="B5:B6"/>
    <mergeCell ref="C5:C6"/>
    <mergeCell ref="D5:D6"/>
    <mergeCell ref="E5:E6"/>
    <mergeCell ref="F5:F6"/>
    <mergeCell ref="G5:G6"/>
    <mergeCell ref="H5:H6"/>
    <mergeCell ref="I5:I6"/>
    <mergeCell ref="J5:J6"/>
    <mergeCell ref="K5:K6"/>
    <mergeCell ref="L5:L6"/>
    <mergeCell ref="M5:M6"/>
  </mergeCells>
  <pageMargins left="0.7" right="0.7" top="0.75" bottom="0.75" header="0.3" footer="0.3"/>
  <pageSetup paperSize="9" scale="68" orientation="portrait"/>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dimension ref="A1:J32"/>
  <sheetViews>
    <sheetView view="pageBreakPreview" zoomScaleNormal="100" workbookViewId="0">
      <selection activeCell="B17" sqref="B17"/>
    </sheetView>
  </sheetViews>
  <sheetFormatPr defaultColWidth="9" defaultRowHeight="13"/>
  <cols>
    <col min="1" max="1" width="5.1" style="70" customWidth="1"/>
    <col min="2" max="2" width="27.1" style="70" customWidth="1"/>
    <col min="3" max="3" width="10.4" style="70" customWidth="1"/>
    <col min="4" max="4" width="10.1" style="70" customWidth="1"/>
    <col min="5" max="5" width="14.4" style="70" customWidth="1"/>
    <col min="6" max="6" width="12.9" style="70" customWidth="1"/>
    <col min="7" max="7" width="13.5" style="70" customWidth="1"/>
    <col min="8" max="8" width="9.1" style="70" customWidth="1"/>
    <col min="9" max="9" width="26.9" style="70" customWidth="1"/>
    <col min="10" max="10" width="9.4" style="70" customWidth="1"/>
    <col min="11" max="16384" width="9" style="70"/>
  </cols>
  <sheetData>
    <row r="1" s="68" customFormat="1" ht="30" customHeight="1" spans="1:9">
      <c r="A1" s="71" t="s">
        <v>572</v>
      </c>
      <c r="B1" s="72"/>
      <c r="C1" s="72"/>
      <c r="D1" s="72"/>
      <c r="E1" s="72"/>
      <c r="F1" s="72"/>
      <c r="G1" s="72"/>
      <c r="H1" s="72"/>
      <c r="I1" s="72"/>
    </row>
    <row r="2" ht="14.1" customHeight="1" spans="1:9">
      <c r="A2" s="73" t="str">
        <f>填表信息!A17&amp;" "&amp;TEXT(填表信息!B17,"yyyy年mm月dd日")</f>
        <v>评估基准日： 2023年07月31日</v>
      </c>
      <c r="B2" s="74"/>
      <c r="C2" s="74"/>
      <c r="D2" s="74"/>
      <c r="E2" s="115"/>
      <c r="F2" s="115"/>
      <c r="G2" s="115"/>
      <c r="H2" s="115"/>
      <c r="I2" s="115"/>
    </row>
    <row r="3" ht="14.1" customHeight="1" spans="1:9">
      <c r="A3" s="74"/>
      <c r="B3" s="74"/>
      <c r="C3" s="74"/>
      <c r="D3" s="74"/>
      <c r="E3" s="115"/>
      <c r="F3" s="115"/>
      <c r="G3" s="115"/>
      <c r="H3" s="115"/>
      <c r="I3" s="116" t="s">
        <v>573</v>
      </c>
    </row>
    <row r="4" ht="15.75" customHeight="1" spans="1:9">
      <c r="A4" s="190" t="str">
        <f>填表信息!A5&amp;填表信息!B5</f>
        <v>产权持有人：北京巴布科克·威尔科克斯有限公司</v>
      </c>
      <c r="B4" s="190"/>
      <c r="C4" s="190"/>
      <c r="E4" s="316"/>
      <c r="I4" s="117" t="s">
        <v>353</v>
      </c>
    </row>
    <row r="5" s="89" customFormat="1" ht="12.75" customHeight="1" spans="1:9">
      <c r="A5" s="92" t="s">
        <v>511</v>
      </c>
      <c r="B5" s="92" t="s">
        <v>574</v>
      </c>
      <c r="C5" s="92" t="s">
        <v>575</v>
      </c>
      <c r="D5" s="92" t="s">
        <v>576</v>
      </c>
      <c r="E5" s="92" t="s">
        <v>356</v>
      </c>
      <c r="F5" s="92" t="s">
        <v>248</v>
      </c>
      <c r="G5" s="92" t="s">
        <v>357</v>
      </c>
      <c r="H5" s="92" t="s">
        <v>515</v>
      </c>
      <c r="I5" s="92" t="s">
        <v>516</v>
      </c>
    </row>
    <row r="6" ht="15.75" customHeight="1" spans="1:9">
      <c r="A6" s="95"/>
      <c r="B6" s="95"/>
      <c r="C6" s="95"/>
      <c r="D6" s="95"/>
      <c r="E6" s="95"/>
      <c r="F6" s="95"/>
      <c r="G6" s="95"/>
      <c r="H6" s="95"/>
      <c r="I6" s="95"/>
    </row>
    <row r="7" ht="15.75" customHeight="1" spans="1:10">
      <c r="A7" s="325"/>
      <c r="B7" s="97"/>
      <c r="C7" s="95"/>
      <c r="D7" s="326"/>
      <c r="E7" s="327"/>
      <c r="F7" s="328"/>
      <c r="G7" s="79">
        <f t="shared" ref="G7:G28" si="0">F7-E7</f>
        <v>0</v>
      </c>
      <c r="H7" s="79" t="str">
        <f t="shared" ref="H7:H26" si="1">IF(E7=0,"",G7/E7*100)</f>
        <v/>
      </c>
      <c r="I7" s="81"/>
      <c r="J7" s="114"/>
    </row>
    <row r="8" ht="15.75" customHeight="1" spans="1:10">
      <c r="A8" s="325"/>
      <c r="B8" s="97"/>
      <c r="C8" s="95"/>
      <c r="D8" s="326"/>
      <c r="E8" s="327"/>
      <c r="F8" s="328"/>
      <c r="G8" s="79">
        <f t="shared" si="0"/>
        <v>0</v>
      </c>
      <c r="H8" s="79" t="str">
        <f t="shared" si="1"/>
        <v/>
      </c>
      <c r="I8" s="81"/>
      <c r="J8" s="114"/>
    </row>
    <row r="9" ht="15.75" customHeight="1" spans="1:10">
      <c r="A9" s="325"/>
      <c r="B9" s="97"/>
      <c r="C9" s="95"/>
      <c r="D9" s="326"/>
      <c r="E9" s="327"/>
      <c r="F9" s="328"/>
      <c r="G9" s="79">
        <f t="shared" si="0"/>
        <v>0</v>
      </c>
      <c r="H9" s="79" t="str">
        <f t="shared" si="1"/>
        <v/>
      </c>
      <c r="I9" s="81"/>
      <c r="J9" s="114"/>
    </row>
    <row r="10" ht="15.75" customHeight="1" spans="1:10">
      <c r="A10" s="325"/>
      <c r="B10" s="97"/>
      <c r="C10" s="95"/>
      <c r="D10" s="326"/>
      <c r="E10" s="327"/>
      <c r="F10" s="328"/>
      <c r="G10" s="79">
        <f t="shared" si="0"/>
        <v>0</v>
      </c>
      <c r="H10" s="79" t="str">
        <f t="shared" si="1"/>
        <v/>
      </c>
      <c r="I10" s="81"/>
      <c r="J10" s="114"/>
    </row>
    <row r="11" ht="15.75" customHeight="1" spans="1:10">
      <c r="A11" s="325"/>
      <c r="B11" s="97"/>
      <c r="C11" s="95"/>
      <c r="D11" s="326"/>
      <c r="E11" s="327"/>
      <c r="F11" s="328"/>
      <c r="G11" s="79">
        <f t="shared" si="0"/>
        <v>0</v>
      </c>
      <c r="H11" s="79" t="str">
        <f t="shared" si="1"/>
        <v/>
      </c>
      <c r="I11" s="81"/>
      <c r="J11" s="114"/>
    </row>
    <row r="12" ht="15.75" customHeight="1" spans="1:10">
      <c r="A12" s="325"/>
      <c r="B12" s="97"/>
      <c r="C12" s="95"/>
      <c r="D12" s="326"/>
      <c r="E12" s="327"/>
      <c r="F12" s="328"/>
      <c r="G12" s="79">
        <f t="shared" si="0"/>
        <v>0</v>
      </c>
      <c r="H12" s="79" t="str">
        <f t="shared" si="1"/>
        <v/>
      </c>
      <c r="I12" s="81"/>
      <c r="J12" s="114"/>
    </row>
    <row r="13" ht="15.75" customHeight="1" spans="1:10">
      <c r="A13" s="325"/>
      <c r="B13" s="97"/>
      <c r="C13" s="95"/>
      <c r="D13" s="326"/>
      <c r="E13" s="327"/>
      <c r="F13" s="328"/>
      <c r="G13" s="79">
        <f t="shared" si="0"/>
        <v>0</v>
      </c>
      <c r="H13" s="79" t="str">
        <f t="shared" si="1"/>
        <v/>
      </c>
      <c r="I13" s="81"/>
      <c r="J13" s="114"/>
    </row>
    <row r="14" ht="15.75" customHeight="1" spans="1:10">
      <c r="A14" s="325"/>
      <c r="B14" s="97"/>
      <c r="C14" s="95"/>
      <c r="D14" s="326"/>
      <c r="E14" s="327"/>
      <c r="F14" s="328"/>
      <c r="G14" s="79">
        <f t="shared" si="0"/>
        <v>0</v>
      </c>
      <c r="H14" s="79" t="str">
        <f t="shared" si="1"/>
        <v/>
      </c>
      <c r="I14" s="81"/>
      <c r="J14" s="114"/>
    </row>
    <row r="15" ht="15.75" customHeight="1" spans="1:10">
      <c r="A15" s="325"/>
      <c r="B15" s="97"/>
      <c r="C15" s="95"/>
      <c r="D15" s="326"/>
      <c r="E15" s="327"/>
      <c r="F15" s="328"/>
      <c r="G15" s="79">
        <f t="shared" si="0"/>
        <v>0</v>
      </c>
      <c r="H15" s="79" t="str">
        <f t="shared" si="1"/>
        <v/>
      </c>
      <c r="I15" s="81"/>
      <c r="J15" s="114"/>
    </row>
    <row r="16" ht="15.75" customHeight="1" spans="1:10">
      <c r="A16" s="325"/>
      <c r="B16" s="97"/>
      <c r="C16" s="95"/>
      <c r="D16" s="326"/>
      <c r="E16" s="327"/>
      <c r="F16" s="328"/>
      <c r="G16" s="79">
        <f t="shared" si="0"/>
        <v>0</v>
      </c>
      <c r="H16" s="79" t="str">
        <f t="shared" si="1"/>
        <v/>
      </c>
      <c r="I16" s="81"/>
      <c r="J16" s="114"/>
    </row>
    <row r="17" ht="15.75" customHeight="1" spans="1:10">
      <c r="A17" s="325"/>
      <c r="B17" s="101"/>
      <c r="C17" s="95"/>
      <c r="D17" s="326"/>
      <c r="E17" s="327"/>
      <c r="F17" s="328"/>
      <c r="G17" s="79">
        <f t="shared" si="0"/>
        <v>0</v>
      </c>
      <c r="H17" s="79" t="str">
        <f t="shared" si="1"/>
        <v/>
      </c>
      <c r="I17" s="81"/>
      <c r="J17" s="114"/>
    </row>
    <row r="18" ht="15.75" customHeight="1" spans="1:10">
      <c r="A18" s="325"/>
      <c r="B18" s="97"/>
      <c r="C18" s="95"/>
      <c r="D18" s="326"/>
      <c r="E18" s="327"/>
      <c r="F18" s="328"/>
      <c r="G18" s="79">
        <f t="shared" si="0"/>
        <v>0</v>
      </c>
      <c r="H18" s="79" t="str">
        <f t="shared" si="1"/>
        <v/>
      </c>
      <c r="I18" s="81"/>
      <c r="J18" s="114"/>
    </row>
    <row r="19" ht="15.75" customHeight="1" spans="1:10">
      <c r="A19" s="325"/>
      <c r="B19" s="97"/>
      <c r="C19" s="95"/>
      <c r="D19" s="326"/>
      <c r="E19" s="327"/>
      <c r="F19" s="328"/>
      <c r="G19" s="79">
        <f t="shared" si="0"/>
        <v>0</v>
      </c>
      <c r="H19" s="79" t="str">
        <f t="shared" si="1"/>
        <v/>
      </c>
      <c r="I19" s="81"/>
      <c r="J19" s="114"/>
    </row>
    <row r="20" ht="15.75" customHeight="1" spans="1:10">
      <c r="A20" s="325"/>
      <c r="B20" s="102"/>
      <c r="C20" s="95"/>
      <c r="D20" s="326"/>
      <c r="E20" s="79"/>
      <c r="F20" s="328"/>
      <c r="G20" s="79">
        <f t="shared" si="0"/>
        <v>0</v>
      </c>
      <c r="H20" s="79" t="str">
        <f t="shared" si="1"/>
        <v/>
      </c>
      <c r="I20" s="81"/>
      <c r="J20" s="114"/>
    </row>
    <row r="21" ht="15.75" customHeight="1" spans="1:10">
      <c r="A21" s="325"/>
      <c r="B21" s="102"/>
      <c r="C21" s="95"/>
      <c r="D21" s="326"/>
      <c r="E21" s="79"/>
      <c r="F21" s="328"/>
      <c r="G21" s="79">
        <f t="shared" si="0"/>
        <v>0</v>
      </c>
      <c r="H21" s="79" t="str">
        <f t="shared" si="1"/>
        <v/>
      </c>
      <c r="I21" s="81"/>
      <c r="J21" s="114"/>
    </row>
    <row r="22" ht="15.75" customHeight="1" spans="1:10">
      <c r="A22" s="325"/>
      <c r="B22" s="329"/>
      <c r="C22" s="95"/>
      <c r="D22" s="326"/>
      <c r="E22" s="79"/>
      <c r="F22" s="328"/>
      <c r="G22" s="79">
        <f t="shared" si="0"/>
        <v>0</v>
      </c>
      <c r="H22" s="79" t="str">
        <f t="shared" si="1"/>
        <v/>
      </c>
      <c r="I22" s="81"/>
      <c r="J22" s="114"/>
    </row>
    <row r="23" ht="15.75" customHeight="1" spans="1:10">
      <c r="A23" s="325"/>
      <c r="B23" s="329"/>
      <c r="C23" s="95"/>
      <c r="D23" s="326"/>
      <c r="E23" s="79"/>
      <c r="F23" s="328"/>
      <c r="G23" s="79">
        <f t="shared" si="0"/>
        <v>0</v>
      </c>
      <c r="H23" s="79" t="str">
        <f t="shared" si="1"/>
        <v/>
      </c>
      <c r="I23" s="81"/>
      <c r="J23" s="114"/>
    </row>
    <row r="24" ht="15.75" customHeight="1" spans="1:10">
      <c r="A24" s="325"/>
      <c r="B24" s="329"/>
      <c r="C24" s="95"/>
      <c r="D24" s="326"/>
      <c r="E24" s="79"/>
      <c r="F24" s="328"/>
      <c r="G24" s="79">
        <f t="shared" si="0"/>
        <v>0</v>
      </c>
      <c r="H24" s="79" t="str">
        <f t="shared" si="1"/>
        <v/>
      </c>
      <c r="I24" s="81"/>
      <c r="J24" s="114"/>
    </row>
    <row r="25" ht="15.75" customHeight="1" spans="1:9">
      <c r="A25" s="103" t="s">
        <v>529</v>
      </c>
      <c r="B25" s="104"/>
      <c r="C25" s="80"/>
      <c r="D25" s="99"/>
      <c r="E25" s="79">
        <f>SUM(E7:E24)</f>
        <v>0</v>
      </c>
      <c r="F25" s="79">
        <f>SUM(F7:F24)</f>
        <v>0</v>
      </c>
      <c r="G25" s="79">
        <f t="shared" si="0"/>
        <v>0</v>
      </c>
      <c r="H25" s="79" t="str">
        <f t="shared" si="1"/>
        <v/>
      </c>
      <c r="I25" s="81"/>
    </row>
    <row r="26" ht="15.75" customHeight="1" spans="1:9">
      <c r="A26" s="103" t="s">
        <v>577</v>
      </c>
      <c r="B26" s="104"/>
      <c r="C26" s="80"/>
      <c r="D26" s="99"/>
      <c r="E26" s="79"/>
      <c r="F26" s="79">
        <v>0</v>
      </c>
      <c r="G26" s="79">
        <f t="shared" si="0"/>
        <v>0</v>
      </c>
      <c r="H26" s="79" t="str">
        <f t="shared" si="1"/>
        <v/>
      </c>
      <c r="I26" s="81"/>
    </row>
    <row r="27" ht="15.75" customHeight="1" spans="1:9">
      <c r="A27" s="103" t="s">
        <v>578</v>
      </c>
      <c r="B27" s="104"/>
      <c r="C27" s="80"/>
      <c r="D27" s="99"/>
      <c r="E27" s="79"/>
      <c r="F27" s="79"/>
      <c r="G27" s="79">
        <f t="shared" si="0"/>
        <v>0</v>
      </c>
      <c r="H27" s="79"/>
      <c r="I27" s="81"/>
    </row>
    <row r="28" ht="15.75" customHeight="1" spans="1:9">
      <c r="A28" s="103" t="s">
        <v>579</v>
      </c>
      <c r="B28" s="104"/>
      <c r="C28" s="81"/>
      <c r="D28" s="99"/>
      <c r="E28" s="79">
        <f>E25-E26</f>
        <v>0</v>
      </c>
      <c r="F28" s="79">
        <f>F25-F27</f>
        <v>0</v>
      </c>
      <c r="G28" s="79">
        <f t="shared" si="0"/>
        <v>0</v>
      </c>
      <c r="H28" s="79" t="str">
        <f>IF(E28=0,"",G28/E28*100)</f>
        <v/>
      </c>
      <c r="I28" s="81"/>
    </row>
    <row r="29" ht="15.75" customHeight="1" spans="1:9">
      <c r="A29" s="330" t="str">
        <f>填表信息!A6&amp;填表信息!B6</f>
        <v>产权持有人填表人：罗钰</v>
      </c>
      <c r="B29" s="330"/>
      <c r="C29" s="330"/>
      <c r="D29" s="330"/>
      <c r="F29" s="319" t="str">
        <f>填表信息!A28&amp;填表信息!B28</f>
        <v>评估人员：XXX</v>
      </c>
      <c r="G29" s="331"/>
      <c r="H29" s="331"/>
      <c r="I29" s="331"/>
    </row>
    <row r="30" ht="15.75" customHeight="1" spans="1:5">
      <c r="A30" s="107" t="str">
        <f>填表信息!A7&amp;" "&amp;TEXT(填表信息!B7,"yyyy年mm月dd日")</f>
        <v>填表日期： 2023年11月06日</v>
      </c>
      <c r="B30" s="133"/>
      <c r="C30" s="133"/>
      <c r="D30" s="133"/>
      <c r="E30" s="114"/>
    </row>
    <row r="32" ht="15.75" customHeight="1" spans="5:5">
      <c r="E32" s="114"/>
    </row>
  </sheetData>
  <mergeCells count="16">
    <mergeCell ref="A1:I1"/>
    <mergeCell ref="A2:I2"/>
    <mergeCell ref="A4:C4"/>
    <mergeCell ref="A25:B25"/>
    <mergeCell ref="A26:B26"/>
    <mergeCell ref="A27:B27"/>
    <mergeCell ref="A28:B28"/>
    <mergeCell ref="A5:A6"/>
    <mergeCell ref="B5:B6"/>
    <mergeCell ref="C5:C6"/>
    <mergeCell ref="D5:D6"/>
    <mergeCell ref="E5:E6"/>
    <mergeCell ref="F5:F6"/>
    <mergeCell ref="G5:G6"/>
    <mergeCell ref="H5:H6"/>
    <mergeCell ref="I5:I6"/>
  </mergeCells>
  <pageMargins left="0.7" right="0.7" top="0.75" bottom="0.75" header="0.3" footer="0.3"/>
  <pageSetup paperSize="9" scale="63" orientation="portrait"/>
  <headerFooter/>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dimension ref="A1:J30"/>
  <sheetViews>
    <sheetView view="pageBreakPreview" zoomScaleNormal="100" workbookViewId="0">
      <selection activeCell="B17" sqref="B17"/>
    </sheetView>
  </sheetViews>
  <sheetFormatPr defaultColWidth="9" defaultRowHeight="13"/>
  <cols>
    <col min="1" max="1" width="5.5" style="13" customWidth="1"/>
    <col min="2" max="2" width="18.1" style="13" customWidth="1"/>
    <col min="3" max="3" width="14.9" style="13" customWidth="1"/>
    <col min="4" max="4" width="8.1" style="13" customWidth="1"/>
    <col min="5" max="5" width="11.4" style="13" customWidth="1"/>
    <col min="6" max="7" width="12.9" style="13" customWidth="1"/>
    <col min="8" max="8" width="8.9" style="13" customWidth="1"/>
    <col min="9" max="9" width="9.6" style="13" customWidth="1"/>
    <col min="10" max="10" width="13.1" style="13" customWidth="1"/>
    <col min="11" max="16384" width="9" style="13"/>
  </cols>
  <sheetData>
    <row r="1" s="11" customFormat="1" ht="30" customHeight="1" spans="1:10">
      <c r="A1" s="14" t="s">
        <v>580</v>
      </c>
      <c r="B1" s="15"/>
      <c r="C1" s="15"/>
      <c r="D1" s="15"/>
      <c r="E1" s="15"/>
      <c r="F1" s="15"/>
      <c r="G1" s="15"/>
      <c r="H1" s="15"/>
      <c r="I1" s="15"/>
      <c r="J1" s="15"/>
    </row>
    <row r="2" ht="14.1" customHeight="1" spans="1:10">
      <c r="A2" s="16" t="str">
        <f>填表信息!A17&amp;" "&amp;TEXT(填表信息!B17,"yyyy年mm月dd日")</f>
        <v>评估基准日： 2023年07月31日</v>
      </c>
      <c r="B2" s="17"/>
      <c r="C2" s="17"/>
      <c r="D2" s="17"/>
      <c r="E2" s="17"/>
      <c r="F2" s="17"/>
      <c r="G2" s="17"/>
      <c r="H2" s="17"/>
      <c r="I2" s="17"/>
      <c r="J2" s="17"/>
    </row>
    <row r="3" ht="14.1" customHeight="1" spans="1:10">
      <c r="A3" s="17"/>
      <c r="B3" s="17"/>
      <c r="C3" s="17"/>
      <c r="D3" s="17"/>
      <c r="E3" s="17"/>
      <c r="F3" s="17"/>
      <c r="G3" s="17"/>
      <c r="H3" s="17"/>
      <c r="I3" s="17"/>
      <c r="J3" s="53" t="s">
        <v>581</v>
      </c>
    </row>
    <row r="4" ht="15.75" customHeight="1" spans="1:10">
      <c r="A4" s="54" t="str">
        <f>填表信息!A5&amp;填表信息!B5</f>
        <v>产权持有人：北京巴布科克·威尔科克斯有限公司</v>
      </c>
      <c r="B4" s="54"/>
      <c r="C4" s="54"/>
      <c r="D4" s="54"/>
      <c r="J4" s="21" t="s">
        <v>353</v>
      </c>
    </row>
    <row r="5" s="12" customFormat="1" ht="15.75" customHeight="1" spans="1:10">
      <c r="A5" s="22" t="s">
        <v>511</v>
      </c>
      <c r="B5" s="22" t="s">
        <v>582</v>
      </c>
      <c r="C5" s="22" t="s">
        <v>583</v>
      </c>
      <c r="D5" s="22" t="s">
        <v>576</v>
      </c>
      <c r="E5" s="22" t="s">
        <v>584</v>
      </c>
      <c r="F5" s="142" t="s">
        <v>356</v>
      </c>
      <c r="G5" s="22" t="s">
        <v>248</v>
      </c>
      <c r="H5" s="22" t="s">
        <v>357</v>
      </c>
      <c r="I5" s="22" t="s">
        <v>515</v>
      </c>
      <c r="J5" s="22" t="s">
        <v>516</v>
      </c>
    </row>
    <row r="6" ht="15.75" customHeight="1" spans="1:10">
      <c r="A6" s="24"/>
      <c r="B6" s="25"/>
      <c r="C6" s="25"/>
      <c r="D6" s="324"/>
      <c r="E6" s="30"/>
      <c r="F6" s="28"/>
      <c r="G6" s="28"/>
      <c r="H6" s="28">
        <f>G6-F6</f>
        <v>0</v>
      </c>
      <c r="I6" s="28" t="str">
        <f>IF(F6=0,"",H6/F6*100)</f>
        <v/>
      </c>
      <c r="J6" s="29"/>
    </row>
    <row r="7" ht="15.75" customHeight="1" spans="1:10">
      <c r="A7" s="24"/>
      <c r="B7" s="30"/>
      <c r="C7" s="30"/>
      <c r="D7" s="22"/>
      <c r="E7" s="22"/>
      <c r="F7" s="28"/>
      <c r="G7" s="28"/>
      <c r="H7" s="28">
        <f t="shared" ref="H7:H28" si="0">G7-F7</f>
        <v>0</v>
      </c>
      <c r="I7" s="28" t="str">
        <f t="shared" ref="I7:I26" si="1">IF(F7=0,"",H7/F7*100)</f>
        <v/>
      </c>
      <c r="J7" s="29"/>
    </row>
    <row r="8" ht="15.75" customHeight="1" spans="1:10">
      <c r="A8" s="24"/>
      <c r="B8" s="30"/>
      <c r="C8" s="30"/>
      <c r="D8" s="30"/>
      <c r="E8" s="30"/>
      <c r="F8" s="28"/>
      <c r="G8" s="28"/>
      <c r="H8" s="28">
        <f t="shared" si="0"/>
        <v>0</v>
      </c>
      <c r="I8" s="28" t="str">
        <f t="shared" si="1"/>
        <v/>
      </c>
      <c r="J8" s="29"/>
    </row>
    <row r="9" ht="15.75" customHeight="1" spans="1:10">
      <c r="A9" s="24"/>
      <c r="B9" s="30"/>
      <c r="C9" s="30"/>
      <c r="D9" s="30"/>
      <c r="E9" s="30"/>
      <c r="F9" s="28"/>
      <c r="G9" s="28"/>
      <c r="H9" s="28">
        <f t="shared" si="0"/>
        <v>0</v>
      </c>
      <c r="I9" s="28" t="str">
        <f t="shared" si="1"/>
        <v/>
      </c>
      <c r="J9" s="29"/>
    </row>
    <row r="10" ht="15.75" customHeight="1" spans="1:10">
      <c r="A10" s="24"/>
      <c r="B10" s="30"/>
      <c r="C10" s="30"/>
      <c r="D10" s="30"/>
      <c r="E10" s="30"/>
      <c r="F10" s="28"/>
      <c r="G10" s="28"/>
      <c r="H10" s="28">
        <f t="shared" si="0"/>
        <v>0</v>
      </c>
      <c r="I10" s="28" t="str">
        <f t="shared" si="1"/>
        <v/>
      </c>
      <c r="J10" s="29"/>
    </row>
    <row r="11" ht="15.75" customHeight="1" spans="1:10">
      <c r="A11" s="24"/>
      <c r="B11" s="30"/>
      <c r="C11" s="30"/>
      <c r="D11" s="30"/>
      <c r="E11" s="30"/>
      <c r="F11" s="28"/>
      <c r="G11" s="28"/>
      <c r="H11" s="28">
        <f t="shared" si="0"/>
        <v>0</v>
      </c>
      <c r="I11" s="28" t="str">
        <f t="shared" si="1"/>
        <v/>
      </c>
      <c r="J11" s="29"/>
    </row>
    <row r="12" ht="15.75" customHeight="1" spans="1:10">
      <c r="A12" s="24"/>
      <c r="B12" s="30"/>
      <c r="C12" s="30"/>
      <c r="D12" s="30"/>
      <c r="E12" s="30"/>
      <c r="F12" s="28"/>
      <c r="G12" s="28"/>
      <c r="H12" s="28">
        <f t="shared" si="0"/>
        <v>0</v>
      </c>
      <c r="I12" s="28" t="str">
        <f t="shared" si="1"/>
        <v/>
      </c>
      <c r="J12" s="29"/>
    </row>
    <row r="13" ht="15.75" customHeight="1" spans="1:10">
      <c r="A13" s="24"/>
      <c r="B13" s="30"/>
      <c r="C13" s="30"/>
      <c r="D13" s="30"/>
      <c r="E13" s="30"/>
      <c r="F13" s="28"/>
      <c r="G13" s="28"/>
      <c r="H13" s="28">
        <f t="shared" si="0"/>
        <v>0</v>
      </c>
      <c r="I13" s="28" t="str">
        <f t="shared" si="1"/>
        <v/>
      </c>
      <c r="J13" s="29"/>
    </row>
    <row r="14" ht="15.75" customHeight="1" spans="1:10">
      <c r="A14" s="24"/>
      <c r="B14" s="30"/>
      <c r="C14" s="30"/>
      <c r="D14" s="30"/>
      <c r="E14" s="30"/>
      <c r="F14" s="28"/>
      <c r="G14" s="28"/>
      <c r="H14" s="28">
        <f t="shared" si="0"/>
        <v>0</v>
      </c>
      <c r="I14" s="28" t="str">
        <f t="shared" si="1"/>
        <v/>
      </c>
      <c r="J14" s="29"/>
    </row>
    <row r="15" ht="15.75" customHeight="1" spans="1:10">
      <c r="A15" s="24"/>
      <c r="B15" s="30"/>
      <c r="C15" s="30"/>
      <c r="D15" s="30"/>
      <c r="E15" s="30"/>
      <c r="F15" s="28"/>
      <c r="G15" s="28"/>
      <c r="H15" s="28">
        <f t="shared" si="0"/>
        <v>0</v>
      </c>
      <c r="I15" s="28" t="str">
        <f t="shared" si="1"/>
        <v/>
      </c>
      <c r="J15" s="29"/>
    </row>
    <row r="16" ht="15.75" customHeight="1" spans="1:10">
      <c r="A16" s="24"/>
      <c r="B16" s="30"/>
      <c r="C16" s="30"/>
      <c r="D16" s="30"/>
      <c r="E16" s="30"/>
      <c r="F16" s="28"/>
      <c r="G16" s="28"/>
      <c r="H16" s="28">
        <f t="shared" si="0"/>
        <v>0</v>
      </c>
      <c r="I16" s="28" t="str">
        <f t="shared" si="1"/>
        <v/>
      </c>
      <c r="J16" s="29"/>
    </row>
    <row r="17" ht="15.75" customHeight="1" spans="1:10">
      <c r="A17" s="24"/>
      <c r="B17" s="31"/>
      <c r="C17" s="30"/>
      <c r="D17" s="30"/>
      <c r="E17" s="30"/>
      <c r="F17" s="28"/>
      <c r="G17" s="28"/>
      <c r="H17" s="28">
        <f t="shared" si="0"/>
        <v>0</v>
      </c>
      <c r="I17" s="28" t="str">
        <f t="shared" si="1"/>
        <v/>
      </c>
      <c r="J17" s="29"/>
    </row>
    <row r="18" ht="15.75" customHeight="1" spans="1:10">
      <c r="A18" s="24"/>
      <c r="B18" s="30"/>
      <c r="C18" s="30"/>
      <c r="D18" s="30"/>
      <c r="E18" s="30"/>
      <c r="F18" s="28"/>
      <c r="G18" s="28"/>
      <c r="H18" s="28">
        <f t="shared" si="0"/>
        <v>0</v>
      </c>
      <c r="I18" s="28" t="str">
        <f t="shared" si="1"/>
        <v/>
      </c>
      <c r="J18" s="29"/>
    </row>
    <row r="19" ht="15.75" customHeight="1" spans="1:10">
      <c r="A19" s="24"/>
      <c r="B19" s="30"/>
      <c r="C19" s="30"/>
      <c r="D19" s="30"/>
      <c r="E19" s="30"/>
      <c r="F19" s="28"/>
      <c r="G19" s="28"/>
      <c r="H19" s="28">
        <f t="shared" si="0"/>
        <v>0</v>
      </c>
      <c r="I19" s="28" t="str">
        <f t="shared" si="1"/>
        <v/>
      </c>
      <c r="J19" s="29"/>
    </row>
    <row r="20" ht="15.75" customHeight="1" spans="1:10">
      <c r="A20" s="24"/>
      <c r="B20" s="30"/>
      <c r="C20" s="30"/>
      <c r="D20" s="30"/>
      <c r="E20" s="30"/>
      <c r="F20" s="28"/>
      <c r="G20" s="28"/>
      <c r="H20" s="28">
        <f t="shared" si="0"/>
        <v>0</v>
      </c>
      <c r="I20" s="28" t="str">
        <f t="shared" si="1"/>
        <v/>
      </c>
      <c r="J20" s="29"/>
    </row>
    <row r="21" ht="15.75" customHeight="1" spans="1:10">
      <c r="A21" s="24"/>
      <c r="B21" s="30"/>
      <c r="C21" s="30"/>
      <c r="D21" s="30"/>
      <c r="E21" s="30"/>
      <c r="F21" s="28"/>
      <c r="G21" s="28"/>
      <c r="H21" s="28">
        <f t="shared" si="0"/>
        <v>0</v>
      </c>
      <c r="I21" s="28" t="str">
        <f t="shared" si="1"/>
        <v/>
      </c>
      <c r="J21" s="29"/>
    </row>
    <row r="22" ht="15.75" customHeight="1" spans="1:10">
      <c r="A22" s="24"/>
      <c r="B22" s="30"/>
      <c r="C22" s="30"/>
      <c r="D22" s="30"/>
      <c r="E22" s="30"/>
      <c r="F22" s="28"/>
      <c r="G22" s="28"/>
      <c r="H22" s="28">
        <f t="shared" si="0"/>
        <v>0</v>
      </c>
      <c r="I22" s="28" t="str">
        <f t="shared" si="1"/>
        <v/>
      </c>
      <c r="J22" s="29"/>
    </row>
    <row r="23" ht="15.75" customHeight="1" spans="1:10">
      <c r="A23" s="24"/>
      <c r="B23" s="30"/>
      <c r="C23" s="30"/>
      <c r="D23" s="30"/>
      <c r="E23" s="30"/>
      <c r="F23" s="28"/>
      <c r="G23" s="28"/>
      <c r="H23" s="28">
        <f t="shared" si="0"/>
        <v>0</v>
      </c>
      <c r="I23" s="28" t="str">
        <f t="shared" si="1"/>
        <v/>
      </c>
      <c r="J23" s="29"/>
    </row>
    <row r="24" ht="15.75" customHeight="1" spans="1:10">
      <c r="A24" s="24"/>
      <c r="B24" s="30"/>
      <c r="C24" s="30"/>
      <c r="D24" s="30"/>
      <c r="E24" s="30"/>
      <c r="F24" s="28"/>
      <c r="G24" s="28"/>
      <c r="H24" s="28">
        <f t="shared" si="0"/>
        <v>0</v>
      </c>
      <c r="I24" s="28" t="str">
        <f t="shared" si="1"/>
        <v/>
      </c>
      <c r="J24" s="29"/>
    </row>
    <row r="25" s="70" customFormat="1" ht="15.75" customHeight="1" spans="1:10">
      <c r="A25" s="103" t="s">
        <v>529</v>
      </c>
      <c r="B25" s="104"/>
      <c r="C25" s="104"/>
      <c r="D25" s="80"/>
      <c r="E25" s="99"/>
      <c r="F25" s="79">
        <f>SUM(F6:F24)</f>
        <v>0</v>
      </c>
      <c r="G25" s="79">
        <f>SUM(G6:G24)</f>
        <v>0</v>
      </c>
      <c r="H25" s="79">
        <f t="shared" si="0"/>
        <v>0</v>
      </c>
      <c r="I25" s="79" t="str">
        <f t="shared" si="1"/>
        <v/>
      </c>
      <c r="J25" s="81"/>
    </row>
    <row r="26" s="70" customFormat="1" ht="15.75" customHeight="1" spans="1:10">
      <c r="A26" s="103" t="s">
        <v>585</v>
      </c>
      <c r="B26" s="104"/>
      <c r="C26" s="104"/>
      <c r="D26" s="80"/>
      <c r="E26" s="99"/>
      <c r="F26" s="79"/>
      <c r="G26" s="79">
        <v>0</v>
      </c>
      <c r="H26" s="79">
        <f t="shared" si="0"/>
        <v>0</v>
      </c>
      <c r="I26" s="79" t="str">
        <f t="shared" si="1"/>
        <v/>
      </c>
      <c r="J26" s="81"/>
    </row>
    <row r="27" s="70" customFormat="1" ht="15.75" customHeight="1" spans="1:10">
      <c r="A27" s="103" t="s">
        <v>578</v>
      </c>
      <c r="B27" s="104"/>
      <c r="C27" s="104"/>
      <c r="D27" s="80"/>
      <c r="E27" s="99"/>
      <c r="F27" s="79"/>
      <c r="G27" s="79"/>
      <c r="H27" s="79">
        <f t="shared" si="0"/>
        <v>0</v>
      </c>
      <c r="I27" s="79"/>
      <c r="J27" s="81"/>
    </row>
    <row r="28" s="70" customFormat="1" ht="15.75" customHeight="1" spans="1:10">
      <c r="A28" s="103" t="s">
        <v>579</v>
      </c>
      <c r="B28" s="104"/>
      <c r="C28" s="104"/>
      <c r="D28" s="81"/>
      <c r="E28" s="99"/>
      <c r="F28" s="79">
        <f>F25-F26</f>
        <v>0</v>
      </c>
      <c r="G28" s="79">
        <f>G25-G27</f>
        <v>0</v>
      </c>
      <c r="H28" s="79">
        <f t="shared" si="0"/>
        <v>0</v>
      </c>
      <c r="I28" s="79" t="str">
        <f>IF(F28=0,"",H28/F28*100)</f>
        <v/>
      </c>
      <c r="J28" s="81"/>
    </row>
    <row r="29" ht="15.75" customHeight="1" spans="1:10">
      <c r="A29" s="36" t="str">
        <f>填表信息!$A$6&amp;填表信息!$B$6</f>
        <v>产权持有人填表人：罗钰</v>
      </c>
      <c r="B29" s="36"/>
      <c r="C29" s="36"/>
      <c r="D29" s="36"/>
      <c r="E29" s="36"/>
      <c r="F29" s="36"/>
      <c r="G29" s="319" t="str">
        <f>填表信息!A29&amp;填表信息!B29</f>
        <v>评估人员：XXX</v>
      </c>
      <c r="H29" s="36"/>
      <c r="I29" s="36"/>
      <c r="J29" s="36"/>
    </row>
    <row r="30" ht="15.75" customHeight="1" spans="1:5">
      <c r="A30" s="37" t="str">
        <f>填表信息!A7&amp;" "&amp;TEXT(填表信息!B7,"yyyy年mm月dd日")</f>
        <v>填表日期： 2023年11月06日</v>
      </c>
      <c r="B30" s="47"/>
      <c r="C30" s="47"/>
      <c r="D30" s="47"/>
      <c r="E30" s="168"/>
    </row>
  </sheetData>
  <mergeCells count="7">
    <mergeCell ref="A1:J1"/>
    <mergeCell ref="A2:J2"/>
    <mergeCell ref="A4:D4"/>
    <mergeCell ref="A25:B25"/>
    <mergeCell ref="A26:B26"/>
    <mergeCell ref="A27:B27"/>
    <mergeCell ref="A28:B28"/>
  </mergeCells>
  <pageMargins left="0.7" right="0.7" top="0.75" bottom="0.75" header="0.3" footer="0.3"/>
  <pageSetup paperSize="9" scale="71"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pageSetUpPr fitToPage="1"/>
  </sheetPr>
  <dimension ref="A1:I30"/>
  <sheetViews>
    <sheetView view="pageBreakPreview" zoomScaleNormal="100" workbookViewId="0">
      <selection activeCell="B17" sqref="B17"/>
    </sheetView>
  </sheetViews>
  <sheetFormatPr defaultColWidth="9" defaultRowHeight="15.75" customHeight="1"/>
  <cols>
    <col min="1" max="1" width="5.6" style="13" customWidth="1"/>
    <col min="2" max="2" width="17.5" style="13" customWidth="1"/>
    <col min="3" max="3" width="7.6" style="13" customWidth="1"/>
    <col min="4" max="4" width="13.6" style="13" customWidth="1"/>
    <col min="5" max="6" width="13.1" style="13" customWidth="1"/>
    <col min="7" max="7" width="11.9" style="13" customWidth="1"/>
    <col min="8" max="8" width="12.1" style="13" customWidth="1"/>
    <col min="9" max="9" width="15.9" style="13" customWidth="1"/>
    <col min="10" max="16384" width="9" style="13"/>
  </cols>
  <sheetData>
    <row r="1" s="11" customFormat="1" ht="30" customHeight="1" spans="1:9">
      <c r="A1" s="14" t="s">
        <v>586</v>
      </c>
      <c r="B1" s="15"/>
      <c r="C1" s="15"/>
      <c r="D1" s="15"/>
      <c r="E1" s="15"/>
      <c r="F1" s="15"/>
      <c r="G1" s="15"/>
      <c r="H1" s="15"/>
      <c r="I1" s="15"/>
    </row>
    <row r="2" ht="14.1" customHeight="1" spans="1:9">
      <c r="A2" s="16" t="str">
        <f>填表信息!A17&amp;" "&amp;TEXT(填表信息!B17,"yyyy年mm月dd日")</f>
        <v>评估基准日： 2023年07月31日</v>
      </c>
      <c r="B2" s="17"/>
      <c r="C2" s="17"/>
      <c r="D2" s="17"/>
      <c r="E2" s="17"/>
      <c r="F2" s="18"/>
      <c r="G2" s="18"/>
      <c r="H2" s="18"/>
      <c r="I2" s="18"/>
    </row>
    <row r="3" ht="14.1" customHeight="1" spans="1:9">
      <c r="A3" s="17"/>
      <c r="B3" s="17"/>
      <c r="C3" s="17"/>
      <c r="D3" s="17"/>
      <c r="E3" s="17"/>
      <c r="F3" s="18"/>
      <c r="G3" s="18"/>
      <c r="H3" s="18"/>
      <c r="I3" s="19" t="s">
        <v>587</v>
      </c>
    </row>
    <row r="4" customHeight="1" spans="1:9">
      <c r="A4" s="54" t="str">
        <f>填表信息!A5&amp;填表信息!B5</f>
        <v>产权持有人：北京巴布科克·威尔科克斯有限公司</v>
      </c>
      <c r="B4" s="54"/>
      <c r="C4" s="54"/>
      <c r="I4" s="21" t="s">
        <v>353</v>
      </c>
    </row>
    <row r="5" s="12" customFormat="1" customHeight="1" spans="1:9">
      <c r="A5" s="22" t="s">
        <v>511</v>
      </c>
      <c r="B5" s="22" t="s">
        <v>582</v>
      </c>
      <c r="C5" s="22" t="s">
        <v>576</v>
      </c>
      <c r="D5" s="22" t="s">
        <v>588</v>
      </c>
      <c r="E5" s="142" t="s">
        <v>356</v>
      </c>
      <c r="F5" s="22" t="s">
        <v>248</v>
      </c>
      <c r="G5" s="22" t="s">
        <v>357</v>
      </c>
      <c r="H5" s="22" t="s">
        <v>515</v>
      </c>
      <c r="I5" s="22" t="s">
        <v>516</v>
      </c>
    </row>
    <row r="6" customHeight="1" spans="1:9">
      <c r="A6" s="24"/>
      <c r="B6" s="30"/>
      <c r="C6" s="24"/>
      <c r="D6" s="24"/>
      <c r="E6" s="28"/>
      <c r="F6" s="28"/>
      <c r="G6" s="28">
        <f>F6-E6</f>
        <v>0</v>
      </c>
      <c r="H6" s="28" t="str">
        <f>IF(E7=0,"",G7/E7*100)</f>
        <v/>
      </c>
      <c r="I6" s="29"/>
    </row>
    <row r="7" customHeight="1" spans="1:9">
      <c r="A7" s="29"/>
      <c r="B7" s="30"/>
      <c r="C7" s="26"/>
      <c r="D7" s="26"/>
      <c r="E7" s="28"/>
      <c r="F7" s="28"/>
      <c r="G7" s="28">
        <f t="shared" ref="G7:G28" si="0">F7-E7</f>
        <v>0</v>
      </c>
      <c r="H7" s="28" t="str">
        <f t="shared" ref="H7:H28" si="1">IF(E8=0,"",G8/E8*100)</f>
        <v/>
      </c>
      <c r="I7" s="29"/>
    </row>
    <row r="8" customHeight="1" spans="1:9">
      <c r="A8" s="29"/>
      <c r="B8" s="30"/>
      <c r="C8" s="26"/>
      <c r="D8" s="26"/>
      <c r="E8" s="28"/>
      <c r="F8" s="28"/>
      <c r="G8" s="28">
        <f t="shared" si="0"/>
        <v>0</v>
      </c>
      <c r="H8" s="28" t="str">
        <f t="shared" si="1"/>
        <v/>
      </c>
      <c r="I8" s="29"/>
    </row>
    <row r="9" customHeight="1" spans="1:9">
      <c r="A9" s="29"/>
      <c r="B9" s="30"/>
      <c r="C9" s="26"/>
      <c r="D9" s="26"/>
      <c r="E9" s="28"/>
      <c r="F9" s="28"/>
      <c r="G9" s="28">
        <f t="shared" si="0"/>
        <v>0</v>
      </c>
      <c r="H9" s="28" t="str">
        <f t="shared" si="1"/>
        <v/>
      </c>
      <c r="I9" s="29"/>
    </row>
    <row r="10" customHeight="1" spans="1:9">
      <c r="A10" s="29"/>
      <c r="B10" s="30"/>
      <c r="C10" s="26"/>
      <c r="D10" s="26"/>
      <c r="E10" s="28"/>
      <c r="F10" s="28"/>
      <c r="G10" s="28">
        <f t="shared" si="0"/>
        <v>0</v>
      </c>
      <c r="H10" s="28" t="str">
        <f t="shared" si="1"/>
        <v/>
      </c>
      <c r="I10" s="29"/>
    </row>
    <row r="11" customHeight="1" spans="1:9">
      <c r="A11" s="29"/>
      <c r="B11" s="30"/>
      <c r="C11" s="26"/>
      <c r="D11" s="26"/>
      <c r="E11" s="28"/>
      <c r="F11" s="28"/>
      <c r="G11" s="28">
        <f t="shared" si="0"/>
        <v>0</v>
      </c>
      <c r="H11" s="28" t="str">
        <f t="shared" si="1"/>
        <v/>
      </c>
      <c r="I11" s="29"/>
    </row>
    <row r="12" customHeight="1" spans="1:9">
      <c r="A12" s="29"/>
      <c r="B12" s="30"/>
      <c r="C12" s="26"/>
      <c r="D12" s="26"/>
      <c r="E12" s="28"/>
      <c r="F12" s="28"/>
      <c r="G12" s="28">
        <f t="shared" si="0"/>
        <v>0</v>
      </c>
      <c r="H12" s="28" t="str">
        <f t="shared" si="1"/>
        <v/>
      </c>
      <c r="I12" s="29"/>
    </row>
    <row r="13" customHeight="1" spans="1:9">
      <c r="A13" s="29"/>
      <c r="B13" s="30"/>
      <c r="C13" s="26"/>
      <c r="D13" s="26"/>
      <c r="E13" s="28"/>
      <c r="F13" s="28"/>
      <c r="G13" s="28">
        <f t="shared" si="0"/>
        <v>0</v>
      </c>
      <c r="H13" s="28" t="str">
        <f t="shared" si="1"/>
        <v/>
      </c>
      <c r="I13" s="29"/>
    </row>
    <row r="14" customHeight="1" spans="1:9">
      <c r="A14" s="29"/>
      <c r="B14" s="30"/>
      <c r="C14" s="26"/>
      <c r="D14" s="26"/>
      <c r="E14" s="28"/>
      <c r="F14" s="28"/>
      <c r="G14" s="28">
        <f t="shared" si="0"/>
        <v>0</v>
      </c>
      <c r="H14" s="28" t="str">
        <f t="shared" si="1"/>
        <v/>
      </c>
      <c r="I14" s="29"/>
    </row>
    <row r="15" customHeight="1" spans="1:9">
      <c r="A15" s="29"/>
      <c r="B15" s="30"/>
      <c r="C15" s="26"/>
      <c r="D15" s="26"/>
      <c r="E15" s="28"/>
      <c r="F15" s="28"/>
      <c r="G15" s="28">
        <f t="shared" si="0"/>
        <v>0</v>
      </c>
      <c r="H15" s="28" t="str">
        <f t="shared" si="1"/>
        <v/>
      </c>
      <c r="I15" s="29"/>
    </row>
    <row r="16" customHeight="1" spans="1:9">
      <c r="A16" s="29"/>
      <c r="B16" s="30"/>
      <c r="C16" s="26"/>
      <c r="D16" s="26"/>
      <c r="E16" s="28"/>
      <c r="F16" s="28"/>
      <c r="G16" s="28">
        <f t="shared" si="0"/>
        <v>0</v>
      </c>
      <c r="H16" s="28" t="str">
        <f t="shared" si="1"/>
        <v/>
      </c>
      <c r="I16" s="29"/>
    </row>
    <row r="17" customHeight="1" spans="1:9">
      <c r="A17" s="29"/>
      <c r="B17" s="31"/>
      <c r="C17" s="26"/>
      <c r="D17" s="26"/>
      <c r="E17" s="28"/>
      <c r="F17" s="28"/>
      <c r="G17" s="28">
        <f t="shared" si="0"/>
        <v>0</v>
      </c>
      <c r="H17" s="28" t="str">
        <f t="shared" si="1"/>
        <v/>
      </c>
      <c r="I17" s="29"/>
    </row>
    <row r="18" customHeight="1" spans="1:9">
      <c r="A18" s="29"/>
      <c r="B18" s="30"/>
      <c r="C18" s="26"/>
      <c r="D18" s="26"/>
      <c r="E18" s="28"/>
      <c r="F18" s="28"/>
      <c r="G18" s="28">
        <f t="shared" si="0"/>
        <v>0</v>
      </c>
      <c r="H18" s="28" t="str">
        <f t="shared" si="1"/>
        <v/>
      </c>
      <c r="I18" s="29"/>
    </row>
    <row r="19" customHeight="1" spans="1:9">
      <c r="A19" s="29"/>
      <c r="B19" s="30"/>
      <c r="C19" s="26"/>
      <c r="D19" s="26"/>
      <c r="E19" s="28"/>
      <c r="F19" s="28"/>
      <c r="G19" s="28">
        <f t="shared" si="0"/>
        <v>0</v>
      </c>
      <c r="H19" s="28" t="str">
        <f t="shared" si="1"/>
        <v/>
      </c>
      <c r="I19" s="29"/>
    </row>
    <row r="20" customHeight="1" spans="1:9">
      <c r="A20" s="29"/>
      <c r="B20" s="30"/>
      <c r="C20" s="26"/>
      <c r="D20" s="26"/>
      <c r="E20" s="28"/>
      <c r="F20" s="28"/>
      <c r="G20" s="28">
        <f t="shared" si="0"/>
        <v>0</v>
      </c>
      <c r="H20" s="28" t="str">
        <f t="shared" si="1"/>
        <v/>
      </c>
      <c r="I20" s="29"/>
    </row>
    <row r="21" customHeight="1" spans="1:9">
      <c r="A21" s="29"/>
      <c r="B21" s="30"/>
      <c r="C21" s="26"/>
      <c r="D21" s="26"/>
      <c r="E21" s="28"/>
      <c r="F21" s="28"/>
      <c r="G21" s="28">
        <f t="shared" si="0"/>
        <v>0</v>
      </c>
      <c r="H21" s="28" t="str">
        <f t="shared" si="1"/>
        <v/>
      </c>
      <c r="I21" s="29"/>
    </row>
    <row r="22" customHeight="1" spans="1:9">
      <c r="A22" s="29"/>
      <c r="B22" s="30"/>
      <c r="C22" s="26"/>
      <c r="D22" s="26"/>
      <c r="E22" s="28"/>
      <c r="F22" s="28"/>
      <c r="G22" s="28">
        <f t="shared" si="0"/>
        <v>0</v>
      </c>
      <c r="H22" s="28" t="str">
        <f t="shared" si="1"/>
        <v/>
      </c>
      <c r="I22" s="29"/>
    </row>
    <row r="23" customHeight="1" spans="1:9">
      <c r="A23" s="29"/>
      <c r="B23" s="30"/>
      <c r="C23" s="26"/>
      <c r="D23" s="26"/>
      <c r="E23" s="28"/>
      <c r="F23" s="28"/>
      <c r="G23" s="28">
        <f t="shared" si="0"/>
        <v>0</v>
      </c>
      <c r="H23" s="28" t="str">
        <f t="shared" si="1"/>
        <v/>
      </c>
      <c r="I23" s="29"/>
    </row>
    <row r="24" customHeight="1" spans="1:9">
      <c r="A24" s="29"/>
      <c r="B24" s="30"/>
      <c r="C24" s="26"/>
      <c r="D24" s="26"/>
      <c r="E24" s="28"/>
      <c r="F24" s="28"/>
      <c r="G24" s="28">
        <f t="shared" si="0"/>
        <v>0</v>
      </c>
      <c r="H24" s="28" t="str">
        <f t="shared" si="1"/>
        <v/>
      </c>
      <c r="I24" s="29"/>
    </row>
    <row r="25" customHeight="1" spans="1:9">
      <c r="A25" s="29"/>
      <c r="B25" s="30"/>
      <c r="C25" s="26"/>
      <c r="D25" s="26"/>
      <c r="E25" s="28"/>
      <c r="F25" s="28"/>
      <c r="G25" s="28">
        <f t="shared" si="0"/>
        <v>0</v>
      </c>
      <c r="H25" s="28" t="str">
        <f t="shared" si="1"/>
        <v/>
      </c>
      <c r="I25" s="29"/>
    </row>
    <row r="26" customHeight="1" spans="1:9">
      <c r="A26" s="29"/>
      <c r="B26" s="30"/>
      <c r="C26" s="26"/>
      <c r="D26" s="26"/>
      <c r="E26" s="28"/>
      <c r="F26" s="28"/>
      <c r="G26" s="28">
        <f t="shared" si="0"/>
        <v>0</v>
      </c>
      <c r="H26" s="28" t="str">
        <f t="shared" si="1"/>
        <v/>
      </c>
      <c r="I26" s="29"/>
    </row>
    <row r="27" customHeight="1" spans="1:9">
      <c r="A27" s="29"/>
      <c r="B27" s="30"/>
      <c r="C27" s="26"/>
      <c r="D27" s="26"/>
      <c r="E27" s="28"/>
      <c r="F27" s="28"/>
      <c r="G27" s="28">
        <f t="shared" si="0"/>
        <v>0</v>
      </c>
      <c r="H27" s="28" t="str">
        <f t="shared" si="1"/>
        <v/>
      </c>
      <c r="I27" s="29"/>
    </row>
    <row r="28" customHeight="1" spans="1:9">
      <c r="A28" s="32" t="s">
        <v>529</v>
      </c>
      <c r="B28" s="63"/>
      <c r="C28" s="26"/>
      <c r="D28" s="26"/>
      <c r="E28" s="28">
        <f>SUM(E6:E27)</f>
        <v>0</v>
      </c>
      <c r="F28" s="28">
        <f>SUM(F6:F27)</f>
        <v>0</v>
      </c>
      <c r="G28" s="28">
        <f t="shared" si="0"/>
        <v>0</v>
      </c>
      <c r="H28" s="28" t="str">
        <f t="shared" si="1"/>
        <v/>
      </c>
      <c r="I28" s="29"/>
    </row>
    <row r="29" customHeight="1" spans="1:9">
      <c r="A29" s="36" t="str">
        <f>填表信息!$A$6&amp;填表信息!$B$6</f>
        <v>产权持有人填表人：罗钰</v>
      </c>
      <c r="B29" s="36"/>
      <c r="C29" s="36"/>
      <c r="D29" s="36"/>
      <c r="E29" s="36"/>
      <c r="F29" s="36" t="str">
        <f>填表信息!A30&amp;填表信息!B30</f>
        <v>评估人员：XXX</v>
      </c>
      <c r="G29" s="36"/>
      <c r="H29" s="36"/>
      <c r="I29" s="36"/>
    </row>
    <row r="30" customHeight="1" spans="1:5">
      <c r="A30" s="37" t="str">
        <f>填表信息!A7&amp;" "&amp;TEXT(填表信息!B7,"yyyy年mm月dd日")</f>
        <v>填表日期： 2023年11月06日</v>
      </c>
      <c r="B30" s="47"/>
      <c r="C30" s="47"/>
      <c r="D30" s="47"/>
      <c r="E30" s="168"/>
    </row>
  </sheetData>
  <mergeCells count="4">
    <mergeCell ref="A1:I1"/>
    <mergeCell ref="A2:I2"/>
    <mergeCell ref="A4:C4"/>
    <mergeCell ref="A28:B28"/>
  </mergeCells>
  <printOptions horizontalCentered="1"/>
  <pageMargins left="1" right="1" top="0.87" bottom="0.87" header="1.06" footer="0.51"/>
  <pageSetup paperSize="9" fitToHeight="0" orientation="landscape"/>
  <headerFooter alignWithMargins="0"/>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7">
    <pageSetUpPr fitToPage="1"/>
  </sheetPr>
  <dimension ref="A1:J30"/>
  <sheetViews>
    <sheetView view="pageBreakPreview" zoomScaleNormal="100" workbookViewId="0">
      <selection activeCell="B17" sqref="B17"/>
    </sheetView>
  </sheetViews>
  <sheetFormatPr defaultColWidth="9" defaultRowHeight="15.75" customHeight="1"/>
  <cols>
    <col min="1" max="1" width="5.5" style="13" customWidth="1"/>
    <col min="2" max="2" width="18.1" style="13" customWidth="1"/>
    <col min="3" max="3" width="8.1" style="13" customWidth="1"/>
    <col min="4" max="4" width="12.6" style="13" customWidth="1"/>
    <col min="5" max="5" width="11.4" style="13" customWidth="1"/>
    <col min="6" max="7" width="12.9" style="13" customWidth="1"/>
    <col min="8" max="8" width="8.9" style="13" customWidth="1"/>
    <col min="9" max="9" width="9.6" style="13" customWidth="1"/>
    <col min="10" max="10" width="13.1" style="13" customWidth="1"/>
    <col min="11" max="16384" width="9" style="13"/>
  </cols>
  <sheetData>
    <row r="1" s="11" customFormat="1" ht="30" customHeight="1" spans="1:10">
      <c r="A1" s="14" t="s">
        <v>589</v>
      </c>
      <c r="B1" s="15"/>
      <c r="C1" s="15"/>
      <c r="D1" s="15"/>
      <c r="E1" s="15"/>
      <c r="F1" s="15"/>
      <c r="G1" s="15"/>
      <c r="H1" s="15"/>
      <c r="I1" s="15"/>
      <c r="J1" s="15"/>
    </row>
    <row r="2" ht="14.1" customHeight="1" spans="1:10">
      <c r="A2" s="16" t="str">
        <f>填表信息!A17&amp;" "&amp;TEXT(填表信息!B17,"yyyy年mm月dd日")</f>
        <v>评估基准日： 2023年07月31日</v>
      </c>
      <c r="B2" s="17"/>
      <c r="C2" s="17"/>
      <c r="D2" s="17"/>
      <c r="E2" s="17"/>
      <c r="F2" s="17"/>
      <c r="G2" s="17"/>
      <c r="H2" s="17"/>
      <c r="I2" s="17"/>
      <c r="J2" s="17"/>
    </row>
    <row r="3" ht="14.1" customHeight="1" spans="1:10">
      <c r="A3" s="17"/>
      <c r="B3" s="17"/>
      <c r="C3" s="17"/>
      <c r="D3" s="17"/>
      <c r="E3" s="17"/>
      <c r="F3" s="17"/>
      <c r="G3" s="17"/>
      <c r="H3" s="17"/>
      <c r="I3" s="17"/>
      <c r="J3" s="53" t="s">
        <v>590</v>
      </c>
    </row>
    <row r="4" customHeight="1" spans="1:10">
      <c r="A4" s="54" t="str">
        <f>填表信息!A5&amp;填表信息!B5</f>
        <v>产权持有人：北京巴布科克·威尔科克斯有限公司</v>
      </c>
      <c r="B4" s="54"/>
      <c r="C4" s="54"/>
      <c r="J4" s="21" t="s">
        <v>353</v>
      </c>
    </row>
    <row r="5" s="12" customFormat="1" customHeight="1" spans="1:10">
      <c r="A5" s="22" t="s">
        <v>511</v>
      </c>
      <c r="B5" s="22" t="s">
        <v>582</v>
      </c>
      <c r="C5" s="22" t="s">
        <v>576</v>
      </c>
      <c r="D5" s="22" t="s">
        <v>588</v>
      </c>
      <c r="E5" s="22" t="s">
        <v>591</v>
      </c>
      <c r="F5" s="142" t="s">
        <v>356</v>
      </c>
      <c r="G5" s="22" t="s">
        <v>248</v>
      </c>
      <c r="H5" s="22" t="s">
        <v>357</v>
      </c>
      <c r="I5" s="22" t="s">
        <v>515</v>
      </c>
      <c r="J5" s="22" t="s">
        <v>516</v>
      </c>
    </row>
    <row r="6" customHeight="1" spans="1:10">
      <c r="A6" s="24"/>
      <c r="B6" s="25"/>
      <c r="C6" s="324"/>
      <c r="D6" s="22"/>
      <c r="E6" s="30"/>
      <c r="F6" s="28"/>
      <c r="G6" s="28"/>
      <c r="H6" s="28">
        <f>G6-F6</f>
        <v>0</v>
      </c>
      <c r="I6" s="28" t="str">
        <f>IF(F6=0,"",H6/F6*100)</f>
        <v/>
      </c>
      <c r="J6" s="29"/>
    </row>
    <row r="7" customHeight="1" spans="1:10">
      <c r="A7" s="24"/>
      <c r="B7" s="30"/>
      <c r="C7" s="22"/>
      <c r="D7" s="22"/>
      <c r="E7" s="22"/>
      <c r="F7" s="28"/>
      <c r="G7" s="28"/>
      <c r="H7" s="28">
        <f t="shared" ref="H7:H28" si="0">G7-F7</f>
        <v>0</v>
      </c>
      <c r="I7" s="28" t="str">
        <f t="shared" ref="I7:I28" si="1">IF(F7=0,"",H7/F7*100)</f>
        <v/>
      </c>
      <c r="J7" s="29"/>
    </row>
    <row r="8" customHeight="1" spans="1:10">
      <c r="A8" s="24"/>
      <c r="B8" s="30"/>
      <c r="C8" s="30"/>
      <c r="D8" s="30"/>
      <c r="E8" s="30"/>
      <c r="F8" s="28"/>
      <c r="G8" s="28"/>
      <c r="H8" s="28">
        <f t="shared" si="0"/>
        <v>0</v>
      </c>
      <c r="I8" s="28" t="str">
        <f t="shared" si="1"/>
        <v/>
      </c>
      <c r="J8" s="29"/>
    </row>
    <row r="9" customHeight="1" spans="1:10">
      <c r="A9" s="24"/>
      <c r="B9" s="30"/>
      <c r="C9" s="30"/>
      <c r="D9" s="30"/>
      <c r="E9" s="30"/>
      <c r="F9" s="28"/>
      <c r="G9" s="28"/>
      <c r="H9" s="28">
        <f t="shared" si="0"/>
        <v>0</v>
      </c>
      <c r="I9" s="28" t="str">
        <f t="shared" si="1"/>
        <v/>
      </c>
      <c r="J9" s="29"/>
    </row>
    <row r="10" customHeight="1" spans="1:10">
      <c r="A10" s="24"/>
      <c r="B10" s="30"/>
      <c r="C10" s="30"/>
      <c r="D10" s="30"/>
      <c r="E10" s="30"/>
      <c r="F10" s="28"/>
      <c r="G10" s="28"/>
      <c r="H10" s="28">
        <f t="shared" si="0"/>
        <v>0</v>
      </c>
      <c r="I10" s="28" t="str">
        <f t="shared" si="1"/>
        <v/>
      </c>
      <c r="J10" s="29"/>
    </row>
    <row r="11" customHeight="1" spans="1:10">
      <c r="A11" s="24"/>
      <c r="B11" s="30"/>
      <c r="C11" s="30"/>
      <c r="D11" s="30"/>
      <c r="E11" s="30"/>
      <c r="F11" s="28"/>
      <c r="G11" s="28"/>
      <c r="H11" s="28">
        <f t="shared" si="0"/>
        <v>0</v>
      </c>
      <c r="I11" s="28" t="str">
        <f t="shared" si="1"/>
        <v/>
      </c>
      <c r="J11" s="29"/>
    </row>
    <row r="12" customHeight="1" spans="1:10">
      <c r="A12" s="24"/>
      <c r="B12" s="30"/>
      <c r="C12" s="30"/>
      <c r="D12" s="30"/>
      <c r="E12" s="30"/>
      <c r="F12" s="28"/>
      <c r="G12" s="28"/>
      <c r="H12" s="28">
        <f t="shared" si="0"/>
        <v>0</v>
      </c>
      <c r="I12" s="28" t="str">
        <f t="shared" si="1"/>
        <v/>
      </c>
      <c r="J12" s="29"/>
    </row>
    <row r="13" customHeight="1" spans="1:10">
      <c r="A13" s="24"/>
      <c r="B13" s="30"/>
      <c r="C13" s="30"/>
      <c r="D13" s="30"/>
      <c r="E13" s="30"/>
      <c r="F13" s="28"/>
      <c r="G13" s="28"/>
      <c r="H13" s="28">
        <f t="shared" si="0"/>
        <v>0</v>
      </c>
      <c r="I13" s="28" t="str">
        <f t="shared" si="1"/>
        <v/>
      </c>
      <c r="J13" s="29"/>
    </row>
    <row r="14" customHeight="1" spans="1:10">
      <c r="A14" s="24"/>
      <c r="B14" s="30"/>
      <c r="C14" s="30"/>
      <c r="D14" s="30"/>
      <c r="E14" s="30"/>
      <c r="F14" s="28"/>
      <c r="G14" s="28"/>
      <c r="H14" s="28">
        <f t="shared" si="0"/>
        <v>0</v>
      </c>
      <c r="I14" s="28" t="str">
        <f t="shared" si="1"/>
        <v/>
      </c>
      <c r="J14" s="29"/>
    </row>
    <row r="15" customHeight="1" spans="1:10">
      <c r="A15" s="24"/>
      <c r="B15" s="30"/>
      <c r="C15" s="30"/>
      <c r="D15" s="30"/>
      <c r="E15" s="30"/>
      <c r="F15" s="28"/>
      <c r="G15" s="28"/>
      <c r="H15" s="28">
        <f t="shared" si="0"/>
        <v>0</v>
      </c>
      <c r="I15" s="28" t="str">
        <f t="shared" si="1"/>
        <v/>
      </c>
      <c r="J15" s="29"/>
    </row>
    <row r="16" customHeight="1" spans="1:10">
      <c r="A16" s="24"/>
      <c r="B16" s="30"/>
      <c r="C16" s="30"/>
      <c r="D16" s="30"/>
      <c r="E16" s="30"/>
      <c r="F16" s="28"/>
      <c r="G16" s="28"/>
      <c r="H16" s="28">
        <f t="shared" si="0"/>
        <v>0</v>
      </c>
      <c r="I16" s="28" t="str">
        <f t="shared" si="1"/>
        <v/>
      </c>
      <c r="J16" s="29"/>
    </row>
    <row r="17" customHeight="1" spans="1:10">
      <c r="A17" s="24"/>
      <c r="B17" s="31"/>
      <c r="C17" s="30"/>
      <c r="D17" s="30"/>
      <c r="E17" s="30"/>
      <c r="F17" s="28"/>
      <c r="G17" s="28"/>
      <c r="H17" s="28">
        <f t="shared" si="0"/>
        <v>0</v>
      </c>
      <c r="I17" s="28" t="str">
        <f t="shared" si="1"/>
        <v/>
      </c>
      <c r="J17" s="29"/>
    </row>
    <row r="18" customHeight="1" spans="1:10">
      <c r="A18" s="24"/>
      <c r="B18" s="30"/>
      <c r="C18" s="30"/>
      <c r="D18" s="30"/>
      <c r="E18" s="30"/>
      <c r="F18" s="28"/>
      <c r="G18" s="28"/>
      <c r="H18" s="28">
        <f t="shared" si="0"/>
        <v>0</v>
      </c>
      <c r="I18" s="28" t="str">
        <f t="shared" si="1"/>
        <v/>
      </c>
      <c r="J18" s="29"/>
    </row>
    <row r="19" customHeight="1" spans="1:10">
      <c r="A19" s="24"/>
      <c r="B19" s="30"/>
      <c r="C19" s="30"/>
      <c r="D19" s="30"/>
      <c r="E19" s="30"/>
      <c r="F19" s="28"/>
      <c r="G19" s="28"/>
      <c r="H19" s="28">
        <f t="shared" si="0"/>
        <v>0</v>
      </c>
      <c r="I19" s="28" t="str">
        <f t="shared" si="1"/>
        <v/>
      </c>
      <c r="J19" s="29"/>
    </row>
    <row r="20" customHeight="1" spans="1:10">
      <c r="A20" s="24"/>
      <c r="B20" s="30"/>
      <c r="C20" s="30"/>
      <c r="D20" s="30"/>
      <c r="E20" s="30"/>
      <c r="F20" s="28"/>
      <c r="G20" s="28"/>
      <c r="H20" s="28">
        <f t="shared" si="0"/>
        <v>0</v>
      </c>
      <c r="I20" s="28" t="str">
        <f t="shared" si="1"/>
        <v/>
      </c>
      <c r="J20" s="29"/>
    </row>
    <row r="21" customHeight="1" spans="1:10">
      <c r="A21" s="24"/>
      <c r="B21" s="30"/>
      <c r="C21" s="30"/>
      <c r="D21" s="30"/>
      <c r="E21" s="30"/>
      <c r="F21" s="28"/>
      <c r="G21" s="28"/>
      <c r="H21" s="28">
        <f t="shared" si="0"/>
        <v>0</v>
      </c>
      <c r="I21" s="28" t="str">
        <f t="shared" si="1"/>
        <v/>
      </c>
      <c r="J21" s="29"/>
    </row>
    <row r="22" customHeight="1" spans="1:10">
      <c r="A22" s="24"/>
      <c r="B22" s="30"/>
      <c r="C22" s="30"/>
      <c r="D22" s="30"/>
      <c r="E22" s="30"/>
      <c r="F22" s="28"/>
      <c r="G22" s="28"/>
      <c r="H22" s="28">
        <f t="shared" si="0"/>
        <v>0</v>
      </c>
      <c r="I22" s="28" t="str">
        <f t="shared" si="1"/>
        <v/>
      </c>
      <c r="J22" s="29"/>
    </row>
    <row r="23" customHeight="1" spans="1:10">
      <c r="A23" s="24"/>
      <c r="B23" s="30"/>
      <c r="C23" s="30"/>
      <c r="D23" s="30"/>
      <c r="E23" s="30"/>
      <c r="F23" s="28"/>
      <c r="G23" s="28"/>
      <c r="H23" s="28">
        <f t="shared" si="0"/>
        <v>0</v>
      </c>
      <c r="I23" s="28" t="str">
        <f t="shared" si="1"/>
        <v/>
      </c>
      <c r="J23" s="29"/>
    </row>
    <row r="24" customHeight="1" spans="1:10">
      <c r="A24" s="24"/>
      <c r="B24" s="30"/>
      <c r="C24" s="30"/>
      <c r="D24" s="30"/>
      <c r="E24" s="30"/>
      <c r="F24" s="28"/>
      <c r="G24" s="28"/>
      <c r="H24" s="28">
        <f t="shared" si="0"/>
        <v>0</v>
      </c>
      <c r="I24" s="28" t="str">
        <f t="shared" si="1"/>
        <v/>
      </c>
      <c r="J24" s="29"/>
    </row>
    <row r="25" customHeight="1" spans="1:10">
      <c r="A25" s="24"/>
      <c r="B25" s="30"/>
      <c r="C25" s="30"/>
      <c r="D25" s="30"/>
      <c r="E25" s="30"/>
      <c r="F25" s="28"/>
      <c r="G25" s="28"/>
      <c r="H25" s="28">
        <f t="shared" si="0"/>
        <v>0</v>
      </c>
      <c r="I25" s="28" t="str">
        <f t="shared" si="1"/>
        <v/>
      </c>
      <c r="J25" s="29"/>
    </row>
    <row r="26" customHeight="1" spans="1:10">
      <c r="A26" s="24"/>
      <c r="B26" s="30"/>
      <c r="C26" s="30"/>
      <c r="D26" s="30"/>
      <c r="E26" s="30"/>
      <c r="F26" s="28"/>
      <c r="G26" s="28"/>
      <c r="H26" s="28">
        <f t="shared" si="0"/>
        <v>0</v>
      </c>
      <c r="I26" s="28" t="str">
        <f t="shared" si="1"/>
        <v/>
      </c>
      <c r="J26" s="29"/>
    </row>
    <row r="27" customHeight="1" spans="1:10">
      <c r="A27" s="24"/>
      <c r="B27" s="30"/>
      <c r="C27" s="30"/>
      <c r="D27" s="30"/>
      <c r="E27" s="30"/>
      <c r="F27" s="28"/>
      <c r="G27" s="28"/>
      <c r="H27" s="28">
        <f t="shared" si="0"/>
        <v>0</v>
      </c>
      <c r="I27" s="28" t="str">
        <f t="shared" si="1"/>
        <v/>
      </c>
      <c r="J27" s="29"/>
    </row>
    <row r="28" customHeight="1" spans="1:10">
      <c r="A28" s="32" t="s">
        <v>529</v>
      </c>
      <c r="B28" s="63"/>
      <c r="C28" s="22"/>
      <c r="D28" s="22"/>
      <c r="E28" s="22"/>
      <c r="F28" s="28">
        <f>SUM(F6:F27)</f>
        <v>0</v>
      </c>
      <c r="G28" s="28">
        <f>SUM(G6:G27)</f>
        <v>0</v>
      </c>
      <c r="H28" s="28">
        <f t="shared" si="0"/>
        <v>0</v>
      </c>
      <c r="I28" s="28" t="str">
        <f t="shared" si="1"/>
        <v/>
      </c>
      <c r="J28" s="29"/>
    </row>
    <row r="29" customHeight="1" spans="1:10">
      <c r="A29" s="36" t="str">
        <f>填表信息!$A$6&amp;填表信息!$B$6</f>
        <v>产权持有人填表人：罗钰</v>
      </c>
      <c r="B29" s="36"/>
      <c r="C29" s="36"/>
      <c r="D29" s="36"/>
      <c r="E29" s="36"/>
      <c r="F29" s="36" t="str">
        <f>填表信息!A31&amp;填表信息!B31</f>
        <v>评估人员：XXX</v>
      </c>
      <c r="G29" s="36"/>
      <c r="H29" s="36"/>
      <c r="I29" s="36"/>
      <c r="J29" s="36"/>
    </row>
    <row r="30" customHeight="1" spans="1:5">
      <c r="A30" s="37" t="str">
        <f>填表信息!A7&amp;" "&amp;TEXT(填表信息!B7,"yyyy年mm月dd日")</f>
        <v>填表日期： 2023年11月06日</v>
      </c>
      <c r="B30" s="47"/>
      <c r="C30" s="47"/>
      <c r="D30" s="47"/>
      <c r="E30" s="168"/>
    </row>
  </sheetData>
  <mergeCells count="4">
    <mergeCell ref="A1:J1"/>
    <mergeCell ref="A2:J2"/>
    <mergeCell ref="A4:C4"/>
    <mergeCell ref="A28:B28"/>
  </mergeCells>
  <printOptions horizontalCentered="1"/>
  <pageMargins left="0.35" right="0.35" top="0.87" bottom="0.79" header="1.06" footer="0.51"/>
  <pageSetup paperSize="9" fitToHeight="0" orientation="landscape"/>
  <headerFooter alignWithMargins="0"/>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8">
    <tabColor rgb="FF92D050"/>
    <pageSetUpPr fitToPage="1"/>
  </sheetPr>
  <dimension ref="A1:F30"/>
  <sheetViews>
    <sheetView view="pageBreakPreview" zoomScaleNormal="100" workbookViewId="0">
      <selection activeCell="B17" sqref="B17"/>
    </sheetView>
  </sheetViews>
  <sheetFormatPr defaultColWidth="9" defaultRowHeight="15.75" customHeight="1" outlineLevelCol="5"/>
  <cols>
    <col min="1" max="1" width="5.4" style="70" customWidth="1"/>
    <col min="2" max="2" width="28" style="70" customWidth="1"/>
    <col min="3" max="3" width="19.1" style="70" customWidth="1"/>
    <col min="4" max="4" width="21.6" style="70" customWidth="1"/>
    <col min="5" max="5" width="20.1" style="70" customWidth="1"/>
    <col min="6" max="6" width="14.5" style="70" customWidth="1"/>
    <col min="7" max="16384" width="9" style="70"/>
  </cols>
  <sheetData>
    <row r="1" s="68" customFormat="1" ht="30" customHeight="1" spans="1:6">
      <c r="A1" s="71" t="s">
        <v>592</v>
      </c>
      <c r="B1" s="72"/>
      <c r="C1" s="72"/>
      <c r="D1" s="72"/>
      <c r="E1" s="72"/>
      <c r="F1" s="72"/>
    </row>
    <row r="2" ht="14.1" customHeight="1" spans="1:6">
      <c r="A2" s="73" t="str">
        <f>填表信息!A17&amp;" "&amp;TEXT(填表信息!B17,"yyyy年mm月dd日")</f>
        <v>评估基准日： 2023年07月31日</v>
      </c>
      <c r="B2" s="74"/>
      <c r="C2" s="74"/>
      <c r="D2" s="74"/>
      <c r="E2" s="74"/>
      <c r="F2" s="74"/>
    </row>
    <row r="3" ht="14.1" customHeight="1" spans="1:6">
      <c r="A3" s="74"/>
      <c r="B3" s="74"/>
      <c r="C3" s="74"/>
      <c r="D3" s="74"/>
      <c r="E3" s="74"/>
      <c r="F3" s="75" t="s">
        <v>593</v>
      </c>
    </row>
    <row r="4" customHeight="1" spans="1:6">
      <c r="A4" s="190" t="str">
        <f>填表信息!A5&amp;填表信息!B5</f>
        <v>产权持有人：北京巴布科克·威尔科克斯有限公司</v>
      </c>
      <c r="B4" s="190"/>
      <c r="C4" s="190"/>
      <c r="F4" s="77" t="s">
        <v>353</v>
      </c>
    </row>
    <row r="5" s="69" customFormat="1" customHeight="1" spans="1:6">
      <c r="A5" s="78" t="s">
        <v>354</v>
      </c>
      <c r="B5" s="78" t="s">
        <v>355</v>
      </c>
      <c r="C5" s="78" t="s">
        <v>356</v>
      </c>
      <c r="D5" s="78" t="s">
        <v>248</v>
      </c>
      <c r="E5" s="320" t="s">
        <v>357</v>
      </c>
      <c r="F5" s="78" t="s">
        <v>594</v>
      </c>
    </row>
    <row r="6" customHeight="1" spans="1:6">
      <c r="A6" s="78" t="s">
        <v>54</v>
      </c>
      <c r="B6" s="321" t="s">
        <v>53</v>
      </c>
      <c r="C6" s="135">
        <f>'4-1债权投资'!H27</f>
        <v>0</v>
      </c>
      <c r="D6" s="135">
        <f>'4-1债权投资'!I27</f>
        <v>0</v>
      </c>
      <c r="E6" s="79">
        <f>D6-C6</f>
        <v>0</v>
      </c>
      <c r="F6" s="136" t="str">
        <f>IF(C6=0,"",E6/C6*100)</f>
        <v/>
      </c>
    </row>
    <row r="7" customHeight="1" spans="1:6">
      <c r="A7" s="78" t="s">
        <v>56</v>
      </c>
      <c r="B7" s="321" t="s">
        <v>55</v>
      </c>
      <c r="C7" s="135">
        <f>'4-2其他债权投资'!H26</f>
        <v>0</v>
      </c>
      <c r="D7" s="135">
        <f>'4-2其他债权投资'!I26</f>
        <v>0</v>
      </c>
      <c r="E7" s="79">
        <f t="shared" ref="E7:E28" si="0">D7-C7</f>
        <v>0</v>
      </c>
      <c r="F7" s="136" t="str">
        <f t="shared" ref="F7:F28" si="1">IF(C7=0,"",E7/C7*100)</f>
        <v/>
      </c>
    </row>
    <row r="8" customHeight="1" spans="1:6">
      <c r="A8" s="78" t="s">
        <v>58</v>
      </c>
      <c r="B8" s="321" t="s">
        <v>57</v>
      </c>
      <c r="C8" s="135">
        <f>'4-3长期应收款'!F29</f>
        <v>0</v>
      </c>
      <c r="D8" s="135">
        <f>'4-3长期应收款'!G29</f>
        <v>0</v>
      </c>
      <c r="E8" s="79">
        <f t="shared" si="0"/>
        <v>0</v>
      </c>
      <c r="F8" s="136" t="str">
        <f t="shared" si="1"/>
        <v/>
      </c>
    </row>
    <row r="9" customHeight="1" spans="1:6">
      <c r="A9" s="78" t="s">
        <v>60</v>
      </c>
      <c r="B9" s="321" t="s">
        <v>59</v>
      </c>
      <c r="C9" s="135">
        <f>'4-4长期股权投资'!G28</f>
        <v>0</v>
      </c>
      <c r="D9" s="135">
        <f>'4-4长期股权投资'!H28</f>
        <v>0</v>
      </c>
      <c r="E9" s="79">
        <f t="shared" si="0"/>
        <v>0</v>
      </c>
      <c r="F9" s="136" t="str">
        <f t="shared" si="1"/>
        <v/>
      </c>
    </row>
    <row r="10" customHeight="1" spans="1:6">
      <c r="A10" s="78" t="s">
        <v>62</v>
      </c>
      <c r="B10" s="321" t="s">
        <v>61</v>
      </c>
      <c r="C10" s="135">
        <f>'4-5其他权益工具投资'!H25</f>
        <v>0</v>
      </c>
      <c r="D10" s="135">
        <f>'4-5其他权益工具投资'!I25</f>
        <v>0</v>
      </c>
      <c r="E10" s="79">
        <f t="shared" si="0"/>
        <v>0</v>
      </c>
      <c r="F10" s="136" t="str">
        <f t="shared" si="1"/>
        <v/>
      </c>
    </row>
    <row r="11" customHeight="1" spans="1:6">
      <c r="A11" s="78" t="s">
        <v>64</v>
      </c>
      <c r="B11" s="321" t="s">
        <v>63</v>
      </c>
      <c r="C11" s="135">
        <f>'4-6其他非流动金融资产'!H25</f>
        <v>0</v>
      </c>
      <c r="D11" s="135">
        <f>'4-6其他非流动金融资产'!I25</f>
        <v>0</v>
      </c>
      <c r="E11" s="79">
        <f t="shared" si="0"/>
        <v>0</v>
      </c>
      <c r="F11" s="136" t="str">
        <f t="shared" si="1"/>
        <v/>
      </c>
    </row>
    <row r="12" customHeight="1" spans="1:6">
      <c r="A12" s="78" t="s">
        <v>66</v>
      </c>
      <c r="B12" s="321" t="s">
        <v>65</v>
      </c>
      <c r="C12" s="135">
        <f>'4-7投资性房地产汇总'!C24</f>
        <v>0</v>
      </c>
      <c r="D12" s="135">
        <f>'4-7投资性房地产汇总'!D24</f>
        <v>0</v>
      </c>
      <c r="E12" s="79">
        <f t="shared" si="0"/>
        <v>0</v>
      </c>
      <c r="F12" s="136" t="str">
        <f t="shared" si="1"/>
        <v/>
      </c>
    </row>
    <row r="13" customHeight="1" spans="1:6">
      <c r="A13" s="78" t="s">
        <v>68</v>
      </c>
      <c r="B13" s="321" t="s">
        <v>595</v>
      </c>
      <c r="C13" s="135">
        <f>'4-8固定资产汇总'!D24</f>
        <v>4330132.72</v>
      </c>
      <c r="D13" s="79">
        <f>'4-8固定资产汇总'!F24</f>
        <v>3741550.5236</v>
      </c>
      <c r="E13" s="79">
        <f t="shared" si="0"/>
        <v>-588582.196399999</v>
      </c>
      <c r="F13" s="136">
        <f t="shared" si="1"/>
        <v>-13.5927056850119</v>
      </c>
    </row>
    <row r="14" customHeight="1" spans="1:6">
      <c r="A14" s="78" t="s">
        <v>86</v>
      </c>
      <c r="B14" s="321" t="s">
        <v>596</v>
      </c>
      <c r="C14" s="135">
        <f>'4-9在建工程汇总'!C27</f>
        <v>0</v>
      </c>
      <c r="D14" s="135">
        <f>'4-9在建工程汇总'!D27</f>
        <v>0</v>
      </c>
      <c r="E14" s="79">
        <f t="shared" si="0"/>
        <v>0</v>
      </c>
      <c r="F14" s="136" t="str">
        <f t="shared" si="1"/>
        <v/>
      </c>
    </row>
    <row r="15" customHeight="1" spans="1:6">
      <c r="A15" s="78" t="s">
        <v>94</v>
      </c>
      <c r="B15" s="321" t="s">
        <v>93</v>
      </c>
      <c r="C15" s="135">
        <f>'4-10生产性生物资产'!H28</f>
        <v>0</v>
      </c>
      <c r="D15" s="79">
        <f>'4-10生产性生物资产'!K28</f>
        <v>0</v>
      </c>
      <c r="E15" s="79">
        <f t="shared" si="0"/>
        <v>0</v>
      </c>
      <c r="F15" s="136" t="str">
        <f t="shared" si="1"/>
        <v/>
      </c>
    </row>
    <row r="16" customHeight="1" spans="1:6">
      <c r="A16" s="78" t="s">
        <v>96</v>
      </c>
      <c r="B16" s="321" t="s">
        <v>95</v>
      </c>
      <c r="C16" s="135">
        <f>'4-11油气资产'!I27</f>
        <v>0</v>
      </c>
      <c r="D16" s="79">
        <f>'4-11油气资产'!L27</f>
        <v>0</v>
      </c>
      <c r="E16" s="79">
        <f t="shared" si="0"/>
        <v>0</v>
      </c>
      <c r="F16" s="136" t="str">
        <f t="shared" si="1"/>
        <v/>
      </c>
    </row>
    <row r="17" customHeight="1" spans="1:6">
      <c r="A17" s="78" t="s">
        <v>98</v>
      </c>
      <c r="B17" s="322" t="s">
        <v>597</v>
      </c>
      <c r="C17" s="135">
        <f>'4-12使用权资产'!I22</f>
        <v>0</v>
      </c>
      <c r="D17" s="135">
        <f>'4-12使用权资产'!L22</f>
        <v>0</v>
      </c>
      <c r="E17" s="79">
        <f t="shared" si="0"/>
        <v>0</v>
      </c>
      <c r="F17" s="136" t="str">
        <f t="shared" si="1"/>
        <v/>
      </c>
    </row>
    <row r="18" customHeight="1" spans="1:6">
      <c r="A18" s="78" t="s">
        <v>100</v>
      </c>
      <c r="B18" s="321" t="s">
        <v>598</v>
      </c>
      <c r="C18" s="135">
        <f>'4-13无形资产汇总'!C24</f>
        <v>0</v>
      </c>
      <c r="D18" s="135">
        <f>'4-13无形资产汇总'!D24</f>
        <v>0</v>
      </c>
      <c r="E18" s="79">
        <f t="shared" si="0"/>
        <v>0</v>
      </c>
      <c r="F18" s="136" t="str">
        <f t="shared" si="1"/>
        <v/>
      </c>
    </row>
    <row r="19" customHeight="1" spans="1:6">
      <c r="A19" s="78" t="s">
        <v>108</v>
      </c>
      <c r="B19" s="321" t="s">
        <v>107</v>
      </c>
      <c r="C19" s="135">
        <f>'4-14开发支出'!D27</f>
        <v>0</v>
      </c>
      <c r="D19" s="135">
        <f>'4-14开发支出'!E27</f>
        <v>0</v>
      </c>
      <c r="E19" s="79">
        <f t="shared" si="0"/>
        <v>0</v>
      </c>
      <c r="F19" s="136" t="str">
        <f t="shared" si="1"/>
        <v/>
      </c>
    </row>
    <row r="20" customHeight="1" spans="1:6">
      <c r="A20" s="78" t="s">
        <v>110</v>
      </c>
      <c r="B20" s="321" t="s">
        <v>109</v>
      </c>
      <c r="C20" s="135">
        <f>'4-15商誉'!D27</f>
        <v>0</v>
      </c>
      <c r="D20" s="135">
        <f>'4-15商誉'!E27</f>
        <v>0</v>
      </c>
      <c r="E20" s="79">
        <f t="shared" si="0"/>
        <v>0</v>
      </c>
      <c r="F20" s="136" t="str">
        <f t="shared" si="1"/>
        <v/>
      </c>
    </row>
    <row r="21" customHeight="1" spans="1:6">
      <c r="A21" s="78" t="s">
        <v>112</v>
      </c>
      <c r="B21" s="321" t="s">
        <v>111</v>
      </c>
      <c r="C21" s="135">
        <f>'4-16长期待摊费用'!F27</f>
        <v>0</v>
      </c>
      <c r="D21" s="79">
        <f>'4-16长期待摊费用'!H27</f>
        <v>0</v>
      </c>
      <c r="E21" s="79">
        <f t="shared" si="0"/>
        <v>0</v>
      </c>
      <c r="F21" s="136" t="str">
        <f t="shared" si="1"/>
        <v/>
      </c>
    </row>
    <row r="22" customHeight="1" spans="1:6">
      <c r="A22" s="78" t="s">
        <v>114</v>
      </c>
      <c r="B22" s="321" t="s">
        <v>113</v>
      </c>
      <c r="C22" s="135">
        <f>'4-17递延所得税资产'!D27</f>
        <v>0</v>
      </c>
      <c r="D22" s="135">
        <f>'4-17递延所得税资产'!E27</f>
        <v>0</v>
      </c>
      <c r="E22" s="79">
        <f t="shared" si="0"/>
        <v>0</v>
      </c>
      <c r="F22" s="136" t="str">
        <f t="shared" si="1"/>
        <v/>
      </c>
    </row>
    <row r="23" customHeight="1" spans="1:6">
      <c r="A23" s="78" t="s">
        <v>116</v>
      </c>
      <c r="B23" s="321" t="s">
        <v>115</v>
      </c>
      <c r="C23" s="135">
        <f>'4-18其他非流动资产'!D27</f>
        <v>0</v>
      </c>
      <c r="D23" s="135">
        <f>'4-18其他非流动资产'!E27</f>
        <v>0</v>
      </c>
      <c r="E23" s="79">
        <f t="shared" si="0"/>
        <v>0</v>
      </c>
      <c r="F23" s="136" t="str">
        <f t="shared" si="1"/>
        <v/>
      </c>
    </row>
    <row r="24" customHeight="1" spans="1:6">
      <c r="A24" s="80"/>
      <c r="B24" s="138"/>
      <c r="C24" s="135"/>
      <c r="D24" s="79"/>
      <c r="E24" s="79"/>
      <c r="F24" s="136"/>
    </row>
    <row r="25" customHeight="1" spans="1:6">
      <c r="A25" s="80"/>
      <c r="B25" s="138"/>
      <c r="C25" s="135"/>
      <c r="D25" s="79"/>
      <c r="E25" s="79"/>
      <c r="F25" s="136"/>
    </row>
    <row r="26" customHeight="1" spans="1:6">
      <c r="A26" s="78"/>
      <c r="B26" s="323"/>
      <c r="C26" s="135"/>
      <c r="D26" s="79"/>
      <c r="E26" s="79"/>
      <c r="F26" s="136"/>
    </row>
    <row r="27" customHeight="1" spans="1:6">
      <c r="A27" s="78"/>
      <c r="B27" s="140"/>
      <c r="C27" s="135"/>
      <c r="D27" s="79"/>
      <c r="E27" s="79"/>
      <c r="F27" s="136"/>
    </row>
    <row r="28" customHeight="1" spans="1:6">
      <c r="A28" s="103" t="s">
        <v>529</v>
      </c>
      <c r="B28" s="85"/>
      <c r="C28" s="135">
        <f>SUM(C6:C27)</f>
        <v>4330132.72</v>
      </c>
      <c r="D28" s="135">
        <f>SUM(D6:D27)</f>
        <v>3741550.5236</v>
      </c>
      <c r="E28" s="79">
        <f t="shared" si="0"/>
        <v>-588582.196399999</v>
      </c>
      <c r="F28" s="136">
        <f t="shared" si="1"/>
        <v>-13.5927056850119</v>
      </c>
    </row>
    <row r="29" customHeight="1" spans="1:6">
      <c r="A29" s="88"/>
      <c r="D29" s="87" t="str">
        <f>填表信息!A32&amp;填表信息!B32</f>
        <v>评估人员：XXX</v>
      </c>
      <c r="E29" s="87"/>
      <c r="F29" s="87"/>
    </row>
    <row r="30" customHeight="1" spans="1:1">
      <c r="A30" s="88"/>
    </row>
  </sheetData>
  <mergeCells count="4">
    <mergeCell ref="A1:F1"/>
    <mergeCell ref="A2:F2"/>
    <mergeCell ref="A4:C4"/>
    <mergeCell ref="A28:B28"/>
  </mergeCells>
  <printOptions horizontalCentered="1"/>
  <pageMargins left="1" right="1" top="0.87" bottom="0.87" header="1.06" footer="0.51"/>
  <pageSetup paperSize="9" fitToHeight="0" orientation="landscape"/>
  <headerFooter alignWithMargins="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9">
    <pageSetUpPr fitToPage="1"/>
  </sheetPr>
  <dimension ref="A1:M32"/>
  <sheetViews>
    <sheetView view="pageBreakPreview" zoomScaleNormal="100" workbookViewId="0">
      <selection activeCell="B17" sqref="B17"/>
    </sheetView>
  </sheetViews>
  <sheetFormatPr defaultColWidth="9" defaultRowHeight="15.75" customHeight="1"/>
  <cols>
    <col min="1" max="1" width="4.4" style="13" customWidth="1"/>
    <col min="2" max="2" width="19.4" style="13" customWidth="1"/>
    <col min="3" max="3" width="14.5" style="13" customWidth="1"/>
    <col min="4" max="4" width="7.9" style="13" customWidth="1"/>
    <col min="5" max="5" width="9" style="13"/>
    <col min="6" max="7" width="9.4" style="13" customWidth="1"/>
    <col min="8" max="9" width="11.4" style="13" customWidth="1"/>
    <col min="10" max="10" width="9.4" style="13" customWidth="1"/>
    <col min="11" max="11" width="8.6" style="13" customWidth="1"/>
    <col min="12" max="12" width="9.1" style="13" customWidth="1"/>
    <col min="13" max="16384" width="9" style="13"/>
  </cols>
  <sheetData>
    <row r="1" s="11" customFormat="1" ht="30" customHeight="1" spans="1:12">
      <c r="A1" s="14" t="s">
        <v>599</v>
      </c>
      <c r="B1" s="15"/>
      <c r="C1" s="15"/>
      <c r="D1" s="15"/>
      <c r="E1" s="15"/>
      <c r="F1" s="15"/>
      <c r="G1" s="15"/>
      <c r="H1" s="15"/>
      <c r="I1" s="15"/>
      <c r="J1" s="15"/>
      <c r="K1" s="15"/>
      <c r="L1" s="15"/>
    </row>
    <row r="2" ht="14.1" customHeight="1" spans="1:13">
      <c r="A2" s="16" t="str">
        <f>填表信息!A17&amp;" "&amp;TEXT(填表信息!B17,"yyyy年mm月dd日")</f>
        <v>评估基准日： 2023年07月31日</v>
      </c>
      <c r="B2" s="17"/>
      <c r="C2" s="17"/>
      <c r="D2" s="17"/>
      <c r="E2" s="17"/>
      <c r="F2" s="17"/>
      <c r="G2" s="17"/>
      <c r="H2" s="17"/>
      <c r="I2" s="18"/>
      <c r="J2" s="18"/>
      <c r="K2" s="18"/>
      <c r="L2" s="18"/>
      <c r="M2" s="18"/>
    </row>
    <row r="3" ht="14.1" customHeight="1" spans="1:13">
      <c r="A3" s="17"/>
      <c r="B3" s="17"/>
      <c r="C3" s="17"/>
      <c r="D3" s="17"/>
      <c r="E3" s="17"/>
      <c r="F3" s="17"/>
      <c r="G3" s="17"/>
      <c r="H3" s="17"/>
      <c r="I3" s="18"/>
      <c r="J3" s="18"/>
      <c r="K3" s="19" t="s">
        <v>600</v>
      </c>
      <c r="L3" s="19"/>
      <c r="M3" s="18"/>
    </row>
    <row r="4" customHeight="1" spans="1:12">
      <c r="A4" s="54" t="str">
        <f>填表信息!A5&amp;填表信息!B5</f>
        <v>产权持有人：北京巴布科克·威尔科克斯有限公司</v>
      </c>
      <c r="B4" s="54"/>
      <c r="C4" s="318"/>
      <c r="J4" s="154" t="s">
        <v>353</v>
      </c>
      <c r="K4" s="154"/>
      <c r="L4" s="154"/>
    </row>
    <row r="5" s="12" customFormat="1" customHeight="1" spans="1:12">
      <c r="A5" s="22" t="s">
        <v>511</v>
      </c>
      <c r="B5" s="22" t="s">
        <v>601</v>
      </c>
      <c r="C5" s="22" t="s">
        <v>602</v>
      </c>
      <c r="D5" s="22" t="s">
        <v>603</v>
      </c>
      <c r="E5" s="22" t="s">
        <v>604</v>
      </c>
      <c r="F5" s="22" t="s">
        <v>605</v>
      </c>
      <c r="G5" s="22" t="s">
        <v>606</v>
      </c>
      <c r="H5" s="142" t="s">
        <v>356</v>
      </c>
      <c r="I5" s="22" t="s">
        <v>248</v>
      </c>
      <c r="J5" s="22" t="s">
        <v>357</v>
      </c>
      <c r="K5" s="22" t="s">
        <v>515</v>
      </c>
      <c r="L5" s="22" t="s">
        <v>516</v>
      </c>
    </row>
    <row r="6" customHeight="1" spans="1:12">
      <c r="A6" s="24"/>
      <c r="B6" s="30"/>
      <c r="C6" s="30"/>
      <c r="D6" s="26"/>
      <c r="E6" s="26"/>
      <c r="F6" s="24"/>
      <c r="G6" s="24"/>
      <c r="H6" s="28"/>
      <c r="I6" s="28"/>
      <c r="J6" s="28">
        <f>I6-H6</f>
        <v>0</v>
      </c>
      <c r="K6" s="28" t="str">
        <f>IF(H6=0,"",J6/H6*100)</f>
        <v/>
      </c>
      <c r="L6" s="29"/>
    </row>
    <row r="7" customHeight="1" spans="1:12">
      <c r="A7" s="24"/>
      <c r="B7" s="30"/>
      <c r="C7" s="30"/>
      <c r="D7" s="26"/>
      <c r="E7" s="26"/>
      <c r="F7" s="24"/>
      <c r="G7" s="24"/>
      <c r="H7" s="28"/>
      <c r="I7" s="28"/>
      <c r="J7" s="28">
        <f t="shared" ref="J7:J27" si="0">I7-H7</f>
        <v>0</v>
      </c>
      <c r="K7" s="28" t="str">
        <f t="shared" ref="K7:K27" si="1">IF(H7=0,"",J7/H7*100)</f>
        <v/>
      </c>
      <c r="L7" s="29"/>
    </row>
    <row r="8" customHeight="1" spans="1:12">
      <c r="A8" s="24"/>
      <c r="B8" s="30"/>
      <c r="C8" s="30"/>
      <c r="D8" s="26"/>
      <c r="E8" s="26"/>
      <c r="F8" s="24"/>
      <c r="G8" s="24"/>
      <c r="H8" s="28"/>
      <c r="I8" s="28"/>
      <c r="J8" s="28">
        <f t="shared" si="0"/>
        <v>0</v>
      </c>
      <c r="K8" s="28" t="str">
        <f t="shared" si="1"/>
        <v/>
      </c>
      <c r="L8" s="29"/>
    </row>
    <row r="9" customHeight="1" spans="1:12">
      <c r="A9" s="24"/>
      <c r="B9" s="30"/>
      <c r="C9" s="30"/>
      <c r="D9" s="26"/>
      <c r="E9" s="26"/>
      <c r="F9" s="24"/>
      <c r="G9" s="24"/>
      <c r="H9" s="28"/>
      <c r="I9" s="28"/>
      <c r="J9" s="28">
        <f t="shared" si="0"/>
        <v>0</v>
      </c>
      <c r="K9" s="28" t="str">
        <f t="shared" si="1"/>
        <v/>
      </c>
      <c r="L9" s="29"/>
    </row>
    <row r="10" customHeight="1" spans="1:12">
      <c r="A10" s="24"/>
      <c r="B10" s="30"/>
      <c r="C10" s="30"/>
      <c r="D10" s="26"/>
      <c r="E10" s="26"/>
      <c r="F10" s="24"/>
      <c r="G10" s="24"/>
      <c r="H10" s="28"/>
      <c r="I10" s="28"/>
      <c r="J10" s="28">
        <f t="shared" si="0"/>
        <v>0</v>
      </c>
      <c r="K10" s="28" t="str">
        <f t="shared" si="1"/>
        <v/>
      </c>
      <c r="L10" s="29"/>
    </row>
    <row r="11" customHeight="1" spans="1:12">
      <c r="A11" s="24"/>
      <c r="B11" s="30"/>
      <c r="C11" s="30"/>
      <c r="D11" s="26"/>
      <c r="E11" s="26"/>
      <c r="F11" s="24"/>
      <c r="G11" s="24"/>
      <c r="H11" s="28"/>
      <c r="I11" s="28"/>
      <c r="J11" s="28">
        <f t="shared" si="0"/>
        <v>0</v>
      </c>
      <c r="K11" s="28" t="str">
        <f t="shared" si="1"/>
        <v/>
      </c>
      <c r="L11" s="29"/>
    </row>
    <row r="12" customHeight="1" spans="1:12">
      <c r="A12" s="24"/>
      <c r="B12" s="30"/>
      <c r="C12" s="30"/>
      <c r="D12" s="26"/>
      <c r="E12" s="26"/>
      <c r="F12" s="24"/>
      <c r="G12" s="24"/>
      <c r="H12" s="28"/>
      <c r="I12" s="28"/>
      <c r="J12" s="28">
        <f t="shared" si="0"/>
        <v>0</v>
      </c>
      <c r="K12" s="28" t="str">
        <f t="shared" si="1"/>
        <v/>
      </c>
      <c r="L12" s="29"/>
    </row>
    <row r="13" customHeight="1" spans="1:12">
      <c r="A13" s="24"/>
      <c r="B13" s="30"/>
      <c r="C13" s="30"/>
      <c r="D13" s="26"/>
      <c r="E13" s="26"/>
      <c r="F13" s="24"/>
      <c r="G13" s="24"/>
      <c r="H13" s="28"/>
      <c r="I13" s="28"/>
      <c r="J13" s="28">
        <f t="shared" si="0"/>
        <v>0</v>
      </c>
      <c r="K13" s="28" t="str">
        <f t="shared" si="1"/>
        <v/>
      </c>
      <c r="L13" s="29"/>
    </row>
    <row r="14" customHeight="1" spans="1:12">
      <c r="A14" s="24"/>
      <c r="B14" s="30"/>
      <c r="C14" s="30"/>
      <c r="D14" s="26"/>
      <c r="E14" s="26"/>
      <c r="F14" s="24"/>
      <c r="G14" s="24"/>
      <c r="H14" s="28"/>
      <c r="I14" s="28"/>
      <c r="J14" s="28">
        <f t="shared" si="0"/>
        <v>0</v>
      </c>
      <c r="K14" s="28" t="str">
        <f t="shared" si="1"/>
        <v/>
      </c>
      <c r="L14" s="29"/>
    </row>
    <row r="15" customHeight="1" spans="1:12">
      <c r="A15" s="24"/>
      <c r="B15" s="30"/>
      <c r="C15" s="30"/>
      <c r="D15" s="26"/>
      <c r="E15" s="26"/>
      <c r="F15" s="24"/>
      <c r="G15" s="24"/>
      <c r="H15" s="28"/>
      <c r="I15" s="28"/>
      <c r="J15" s="28">
        <f t="shared" si="0"/>
        <v>0</v>
      </c>
      <c r="K15" s="28" t="str">
        <f t="shared" si="1"/>
        <v/>
      </c>
      <c r="L15" s="29"/>
    </row>
    <row r="16" customHeight="1" spans="1:12">
      <c r="A16" s="24"/>
      <c r="B16" s="30"/>
      <c r="C16" s="30"/>
      <c r="D16" s="26"/>
      <c r="E16" s="26"/>
      <c r="F16" s="24"/>
      <c r="G16" s="24"/>
      <c r="H16" s="28"/>
      <c r="I16" s="28"/>
      <c r="J16" s="28">
        <f t="shared" si="0"/>
        <v>0</v>
      </c>
      <c r="K16" s="28" t="str">
        <f t="shared" si="1"/>
        <v/>
      </c>
      <c r="L16" s="29"/>
    </row>
    <row r="17" customHeight="1" spans="1:12">
      <c r="A17" s="24"/>
      <c r="B17" s="31"/>
      <c r="C17" s="30"/>
      <c r="D17" s="26"/>
      <c r="E17" s="26"/>
      <c r="F17" s="24"/>
      <c r="G17" s="24"/>
      <c r="H17" s="28"/>
      <c r="I17" s="28"/>
      <c r="J17" s="28">
        <f t="shared" si="0"/>
        <v>0</v>
      </c>
      <c r="K17" s="28" t="str">
        <f t="shared" si="1"/>
        <v/>
      </c>
      <c r="L17" s="29"/>
    </row>
    <row r="18" customHeight="1" spans="1:12">
      <c r="A18" s="24"/>
      <c r="B18" s="30"/>
      <c r="C18" s="30"/>
      <c r="D18" s="26"/>
      <c r="E18" s="26"/>
      <c r="F18" s="24"/>
      <c r="G18" s="24"/>
      <c r="H18" s="28"/>
      <c r="I18" s="28"/>
      <c r="J18" s="28">
        <f t="shared" si="0"/>
        <v>0</v>
      </c>
      <c r="K18" s="28" t="str">
        <f t="shared" si="1"/>
        <v/>
      </c>
      <c r="L18" s="29"/>
    </row>
    <row r="19" customHeight="1" spans="1:12">
      <c r="A19" s="24"/>
      <c r="B19" s="30"/>
      <c r="C19" s="30"/>
      <c r="D19" s="26"/>
      <c r="E19" s="26"/>
      <c r="F19" s="24"/>
      <c r="G19" s="24"/>
      <c r="H19" s="28"/>
      <c r="I19" s="28"/>
      <c r="J19" s="28">
        <f t="shared" si="0"/>
        <v>0</v>
      </c>
      <c r="K19" s="28" t="str">
        <f t="shared" si="1"/>
        <v/>
      </c>
      <c r="L19" s="29"/>
    </row>
    <row r="20" customHeight="1" spans="1:12">
      <c r="A20" s="24"/>
      <c r="B20" s="30"/>
      <c r="C20" s="30"/>
      <c r="D20" s="26"/>
      <c r="E20" s="26"/>
      <c r="F20" s="24"/>
      <c r="G20" s="24"/>
      <c r="H20" s="28"/>
      <c r="I20" s="28"/>
      <c r="J20" s="28">
        <f t="shared" si="0"/>
        <v>0</v>
      </c>
      <c r="K20" s="28" t="str">
        <f t="shared" si="1"/>
        <v/>
      </c>
      <c r="L20" s="29"/>
    </row>
    <row r="21" customHeight="1" spans="1:12">
      <c r="A21" s="24"/>
      <c r="B21" s="30"/>
      <c r="C21" s="30"/>
      <c r="D21" s="26"/>
      <c r="E21" s="26"/>
      <c r="F21" s="24"/>
      <c r="G21" s="24"/>
      <c r="H21" s="28"/>
      <c r="I21" s="28"/>
      <c r="J21" s="28">
        <f t="shared" si="0"/>
        <v>0</v>
      </c>
      <c r="K21" s="28" t="str">
        <f t="shared" si="1"/>
        <v/>
      </c>
      <c r="L21" s="29"/>
    </row>
    <row r="22" customHeight="1" spans="1:12">
      <c r="A22" s="24"/>
      <c r="B22" s="30"/>
      <c r="C22" s="30"/>
      <c r="D22" s="26"/>
      <c r="E22" s="26"/>
      <c r="F22" s="24"/>
      <c r="G22" s="24"/>
      <c r="H22" s="28"/>
      <c r="I22" s="28"/>
      <c r="J22" s="28">
        <f t="shared" si="0"/>
        <v>0</v>
      </c>
      <c r="K22" s="28" t="str">
        <f t="shared" si="1"/>
        <v/>
      </c>
      <c r="L22" s="29"/>
    </row>
    <row r="23" customHeight="1" spans="1:12">
      <c r="A23" s="24"/>
      <c r="B23" s="30"/>
      <c r="C23" s="30"/>
      <c r="D23" s="26"/>
      <c r="E23" s="26"/>
      <c r="F23" s="24"/>
      <c r="G23" s="24"/>
      <c r="H23" s="28"/>
      <c r="I23" s="28"/>
      <c r="J23" s="28">
        <f t="shared" si="0"/>
        <v>0</v>
      </c>
      <c r="K23" s="28" t="str">
        <f t="shared" si="1"/>
        <v/>
      </c>
      <c r="L23" s="29"/>
    </row>
    <row r="24" customHeight="1" spans="1:12">
      <c r="A24" s="24"/>
      <c r="B24" s="30"/>
      <c r="C24" s="30"/>
      <c r="D24" s="26"/>
      <c r="E24" s="26"/>
      <c r="F24" s="24"/>
      <c r="G24" s="24"/>
      <c r="H24" s="28"/>
      <c r="I24" s="28"/>
      <c r="J24" s="28">
        <f t="shared" si="0"/>
        <v>0</v>
      </c>
      <c r="K24" s="28" t="str">
        <f t="shared" si="1"/>
        <v/>
      </c>
      <c r="L24" s="29"/>
    </row>
    <row r="25" customHeight="1" spans="1:12">
      <c r="A25" s="32" t="s">
        <v>529</v>
      </c>
      <c r="B25" s="63"/>
      <c r="C25" s="63"/>
      <c r="D25" s="26"/>
      <c r="E25" s="26"/>
      <c r="F25" s="24"/>
      <c r="G25" s="24"/>
      <c r="H25" s="28">
        <f>SUM(H6:H24)</f>
        <v>0</v>
      </c>
      <c r="I25" s="28">
        <f>SUM(I6:I24)</f>
        <v>0</v>
      </c>
      <c r="J25" s="28">
        <f t="shared" si="0"/>
        <v>0</v>
      </c>
      <c r="K25" s="28" t="str">
        <f t="shared" si="1"/>
        <v/>
      </c>
      <c r="L25" s="29"/>
    </row>
    <row r="26" customHeight="1" spans="1:12">
      <c r="A26" s="32" t="s">
        <v>607</v>
      </c>
      <c r="B26" s="63"/>
      <c r="C26" s="63"/>
      <c r="D26" s="26"/>
      <c r="E26" s="26"/>
      <c r="F26" s="24"/>
      <c r="G26" s="24"/>
      <c r="H26" s="28"/>
      <c r="I26" s="28"/>
      <c r="J26" s="28">
        <f t="shared" si="0"/>
        <v>0</v>
      </c>
      <c r="K26" s="28" t="str">
        <f t="shared" si="1"/>
        <v/>
      </c>
      <c r="L26" s="29"/>
    </row>
    <row r="27" customHeight="1" spans="1:12">
      <c r="A27" s="32" t="s">
        <v>579</v>
      </c>
      <c r="B27" s="63"/>
      <c r="C27" s="63"/>
      <c r="D27" s="26"/>
      <c r="E27" s="26"/>
      <c r="F27" s="24"/>
      <c r="G27" s="24"/>
      <c r="H27" s="28">
        <f>H25-H26</f>
        <v>0</v>
      </c>
      <c r="I27" s="28">
        <f>I25-I26</f>
        <v>0</v>
      </c>
      <c r="J27" s="28">
        <f t="shared" si="0"/>
        <v>0</v>
      </c>
      <c r="K27" s="28" t="str">
        <f t="shared" si="1"/>
        <v/>
      </c>
      <c r="L27" s="29"/>
    </row>
    <row r="28" customHeight="1" spans="1:12">
      <c r="A28" s="36" t="str">
        <f>填表信息!$A$6&amp;填表信息!$B$6</f>
        <v>产权持有人填表人：罗钰</v>
      </c>
      <c r="B28" s="36"/>
      <c r="C28" s="36"/>
      <c r="D28" s="36"/>
      <c r="E28" s="36"/>
      <c r="H28" s="314"/>
      <c r="I28" s="36" t="str">
        <f>填表信息!A33&amp;填表信息!B33</f>
        <v>评估人员：XXX</v>
      </c>
      <c r="J28" s="314"/>
      <c r="K28" s="314"/>
      <c r="L28" s="314"/>
    </row>
    <row r="29" customHeight="1" spans="1:5">
      <c r="A29" s="37" t="str">
        <f>填表信息!A7&amp;" "&amp;TEXT(填表信息!B7,"yyyy年mm月dd日")</f>
        <v>填表日期： 2023年11月06日</v>
      </c>
      <c r="B29" s="47"/>
      <c r="C29" s="47"/>
      <c r="D29" s="47"/>
      <c r="E29" s="168"/>
    </row>
    <row r="32" customHeight="1" spans="12:12">
      <c r="L32" s="319"/>
    </row>
  </sheetData>
  <mergeCells count="8">
    <mergeCell ref="A1:L1"/>
    <mergeCell ref="A2:L2"/>
    <mergeCell ref="K3:L3"/>
    <mergeCell ref="A4:B4"/>
    <mergeCell ref="J4:L4"/>
    <mergeCell ref="A25:B25"/>
    <mergeCell ref="A26:B26"/>
    <mergeCell ref="A27:B27"/>
  </mergeCells>
  <printOptions horizontalCentered="1"/>
  <pageMargins left="1" right="1" top="0.87" bottom="0.87" header="1.06" footer="0.51"/>
  <pageSetup paperSize="9" scale="93"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92D050"/>
    <pageSetUpPr fitToPage="1"/>
  </sheetPr>
  <dimension ref="A1:H68"/>
  <sheetViews>
    <sheetView view="pageBreakPreview" zoomScaleNormal="100" workbookViewId="0">
      <selection activeCell="B10" sqref="B10"/>
    </sheetView>
  </sheetViews>
  <sheetFormatPr defaultColWidth="9" defaultRowHeight="15.75" customHeight="1" outlineLevelCol="7"/>
  <cols>
    <col min="1" max="1" width="5.1" style="418" customWidth="1"/>
    <col min="2" max="2" width="26" style="418" customWidth="1"/>
    <col min="3" max="3" width="20.9" style="418" customWidth="1"/>
    <col min="4" max="4" width="21.4" style="418" customWidth="1"/>
    <col min="5" max="5" width="18.6" style="418" customWidth="1"/>
    <col min="6" max="6" width="16.9" style="418" customWidth="1"/>
    <col min="7" max="7" width="13.5" style="418" customWidth="1"/>
    <col min="8" max="8" width="10.6" style="418" customWidth="1"/>
    <col min="9" max="16383" width="9" style="418"/>
    <col min="16384" max="16384" width="9" style="537"/>
  </cols>
  <sheetData>
    <row r="1" s="457" customFormat="1" ht="30" customHeight="1" spans="1:6">
      <c r="A1" s="458" t="s">
        <v>284</v>
      </c>
      <c r="B1" s="458"/>
      <c r="C1" s="458"/>
      <c r="D1" s="458"/>
      <c r="E1" s="458"/>
      <c r="F1" s="458"/>
    </row>
    <row r="2" ht="15.6" customHeight="1" spans="1:6">
      <c r="A2" s="538" t="str">
        <f>填表信息!A17&amp;" "&amp;TEXT(填表信息!B17,"yyyy年mm月dd日")</f>
        <v>评估基准日： 2023年07月31日</v>
      </c>
      <c r="B2" s="538"/>
      <c r="C2" s="538"/>
      <c r="D2" s="538"/>
      <c r="E2" s="538"/>
      <c r="F2" s="538"/>
    </row>
    <row r="3" ht="15.6" customHeight="1" spans="1:6">
      <c r="A3" s="434"/>
      <c r="B3" s="434"/>
      <c r="C3" s="434"/>
      <c r="D3" s="434"/>
      <c r="E3" s="434"/>
      <c r="F3" s="539" t="s">
        <v>285</v>
      </c>
    </row>
    <row r="4" ht="15.6" customHeight="1" spans="1:6">
      <c r="A4" s="540" t="str">
        <f>填表信息!A5&amp;填表信息!B5</f>
        <v>产权持有人：北京巴布科克·威尔科克斯有限公司</v>
      </c>
      <c r="F4" s="455" t="s">
        <v>286</v>
      </c>
    </row>
    <row r="5" s="433" customFormat="1" ht="15.6" customHeight="1" spans="1:8">
      <c r="A5" s="96" t="s">
        <v>287</v>
      </c>
      <c r="B5" s="532" t="s">
        <v>288</v>
      </c>
      <c r="C5" s="448" t="s">
        <v>247</v>
      </c>
      <c r="D5" s="96" t="s">
        <v>289</v>
      </c>
      <c r="E5" s="96" t="s">
        <v>251</v>
      </c>
      <c r="F5" s="96" t="s">
        <v>290</v>
      </c>
      <c r="G5" s="541" t="s">
        <v>291</v>
      </c>
      <c r="H5" s="542" t="str">
        <f>IF(COUNTIF(H6:H68,"&gt;0")+COUNTIF(H6:H68,"&lt;0")&gt;0,"出错","OK")</f>
        <v>出错</v>
      </c>
    </row>
    <row r="6" s="535" customFormat="1" ht="15.6" customHeight="1" spans="1:8">
      <c r="A6" s="96">
        <v>1</v>
      </c>
      <c r="B6" s="543" t="s">
        <v>292</v>
      </c>
      <c r="C6" s="544">
        <f>SUM(C7:C19)</f>
        <v>0</v>
      </c>
      <c r="D6" s="544">
        <f>SUM(D7:D19)</f>
        <v>0</v>
      </c>
      <c r="E6" s="545">
        <f>D6-C6</f>
        <v>0</v>
      </c>
      <c r="F6" s="545" t="str">
        <f>IF(C6=0,"",E6/C6*100)</f>
        <v/>
      </c>
      <c r="G6" s="546">
        <f>资产负债表!C21</f>
        <v>0</v>
      </c>
      <c r="H6" s="547">
        <f>C6-G6</f>
        <v>0</v>
      </c>
    </row>
    <row r="7" ht="15.6" customHeight="1" spans="1:8">
      <c r="A7" s="96">
        <v>2</v>
      </c>
      <c r="B7" s="548" t="s">
        <v>293</v>
      </c>
      <c r="C7" s="427">
        <f>'3-流动汇总'!C7</f>
        <v>0</v>
      </c>
      <c r="D7" s="427">
        <f>'3-流动汇总'!D7</f>
        <v>0</v>
      </c>
      <c r="E7" s="428">
        <f t="shared" ref="E7:E64" si="0">D7-C7</f>
        <v>0</v>
      </c>
      <c r="F7" s="428" t="str">
        <f t="shared" ref="F7:F64" si="1">IF(C7=0,"",E7/C7*100)</f>
        <v/>
      </c>
      <c r="G7" s="549">
        <f>资产负债表!C8</f>
        <v>0</v>
      </c>
      <c r="H7" s="547">
        <f>C7-G7</f>
        <v>0</v>
      </c>
    </row>
    <row r="8" ht="15.6" customHeight="1" spans="1:8">
      <c r="A8" s="96">
        <v>3</v>
      </c>
      <c r="B8" s="548" t="s">
        <v>294</v>
      </c>
      <c r="C8" s="427">
        <f>'3-流动汇总'!C8</f>
        <v>0</v>
      </c>
      <c r="D8" s="427">
        <f>'3-流动汇总'!D8</f>
        <v>0</v>
      </c>
      <c r="E8" s="428">
        <f t="shared" si="0"/>
        <v>0</v>
      </c>
      <c r="F8" s="428" t="str">
        <f t="shared" si="1"/>
        <v/>
      </c>
      <c r="G8" s="549">
        <f>资产负债表!C9</f>
        <v>0</v>
      </c>
      <c r="H8" s="547">
        <f t="shared" ref="H8:H64" si="2">C8-G8</f>
        <v>0</v>
      </c>
    </row>
    <row r="9" ht="15.6" customHeight="1" spans="1:8">
      <c r="A9" s="96">
        <v>4</v>
      </c>
      <c r="B9" s="548" t="s">
        <v>295</v>
      </c>
      <c r="C9" s="427">
        <f>'3-流动汇总'!C9</f>
        <v>0</v>
      </c>
      <c r="D9" s="427">
        <f>'3-流动汇总'!D9</f>
        <v>0</v>
      </c>
      <c r="E9" s="428">
        <f t="shared" si="0"/>
        <v>0</v>
      </c>
      <c r="F9" s="428" t="str">
        <f t="shared" si="1"/>
        <v/>
      </c>
      <c r="G9" s="549">
        <f>资产负债表!C10</f>
        <v>0</v>
      </c>
      <c r="H9" s="547">
        <f t="shared" si="2"/>
        <v>0</v>
      </c>
    </row>
    <row r="10" ht="15.6" customHeight="1" spans="1:8">
      <c r="A10" s="96">
        <v>5</v>
      </c>
      <c r="B10" s="548" t="s">
        <v>296</v>
      </c>
      <c r="C10" s="427">
        <f>'3-流动汇总'!C10</f>
        <v>0</v>
      </c>
      <c r="D10" s="427">
        <f>'3-流动汇总'!D10</f>
        <v>0</v>
      </c>
      <c r="E10" s="428">
        <f t="shared" si="0"/>
        <v>0</v>
      </c>
      <c r="F10" s="428" t="str">
        <f t="shared" si="1"/>
        <v/>
      </c>
      <c r="G10" s="549">
        <f>资产负债表!C11</f>
        <v>0</v>
      </c>
      <c r="H10" s="547">
        <f t="shared" si="2"/>
        <v>0</v>
      </c>
    </row>
    <row r="11" ht="15.6" customHeight="1" spans="1:8">
      <c r="A11" s="96">
        <v>6</v>
      </c>
      <c r="B11" s="548" t="s">
        <v>297</v>
      </c>
      <c r="C11" s="427">
        <f>'3-流动汇总'!C11</f>
        <v>0</v>
      </c>
      <c r="D11" s="427">
        <f>'3-流动汇总'!D11</f>
        <v>0</v>
      </c>
      <c r="E11" s="428">
        <f t="shared" si="0"/>
        <v>0</v>
      </c>
      <c r="F11" s="428" t="str">
        <f t="shared" si="1"/>
        <v/>
      </c>
      <c r="G11" s="549">
        <f>资产负债表!C12</f>
        <v>0</v>
      </c>
      <c r="H11" s="547">
        <f t="shared" si="2"/>
        <v>0</v>
      </c>
    </row>
    <row r="12" ht="15.6" customHeight="1" spans="1:8">
      <c r="A12" s="96">
        <v>7</v>
      </c>
      <c r="B12" s="548" t="s">
        <v>298</v>
      </c>
      <c r="C12" s="427">
        <f>'3-流动汇总'!C12</f>
        <v>0</v>
      </c>
      <c r="D12" s="427">
        <f>'3-流动汇总'!D12</f>
        <v>0</v>
      </c>
      <c r="E12" s="428">
        <f t="shared" si="0"/>
        <v>0</v>
      </c>
      <c r="F12" s="428" t="str">
        <f t="shared" si="1"/>
        <v/>
      </c>
      <c r="G12" s="549">
        <f>资产负债表!C13</f>
        <v>0</v>
      </c>
      <c r="H12" s="547">
        <f t="shared" si="2"/>
        <v>0</v>
      </c>
    </row>
    <row r="13" ht="15.6" customHeight="1" spans="1:8">
      <c r="A13" s="96">
        <v>8</v>
      </c>
      <c r="B13" s="548" t="s">
        <v>299</v>
      </c>
      <c r="C13" s="427">
        <f>'3-流动汇总'!C13</f>
        <v>0</v>
      </c>
      <c r="D13" s="427">
        <f>'3-流动汇总'!D13</f>
        <v>0</v>
      </c>
      <c r="E13" s="428">
        <f t="shared" si="0"/>
        <v>0</v>
      </c>
      <c r="F13" s="428" t="str">
        <f t="shared" si="1"/>
        <v/>
      </c>
      <c r="G13" s="549">
        <f>资产负债表!C14</f>
        <v>0</v>
      </c>
      <c r="H13" s="547">
        <f t="shared" si="2"/>
        <v>0</v>
      </c>
    </row>
    <row r="14" ht="15.6" customHeight="1" spans="1:8">
      <c r="A14" s="96">
        <v>9</v>
      </c>
      <c r="B14" s="548" t="s">
        <v>300</v>
      </c>
      <c r="C14" s="427">
        <f>'3-流动汇总'!C14</f>
        <v>0</v>
      </c>
      <c r="D14" s="427">
        <f>'3-流动汇总'!D14</f>
        <v>0</v>
      </c>
      <c r="E14" s="428">
        <f t="shared" si="0"/>
        <v>0</v>
      </c>
      <c r="F14" s="428" t="str">
        <f t="shared" si="1"/>
        <v/>
      </c>
      <c r="G14" s="549">
        <f>资产负债表!C15</f>
        <v>0</v>
      </c>
      <c r="H14" s="547">
        <f t="shared" si="2"/>
        <v>0</v>
      </c>
    </row>
    <row r="15" ht="15.6" customHeight="1" spans="1:8">
      <c r="A15" s="96">
        <v>10</v>
      </c>
      <c r="B15" s="548" t="s">
        <v>301</v>
      </c>
      <c r="C15" s="427">
        <f>'3-流动汇总'!C15</f>
        <v>0</v>
      </c>
      <c r="D15" s="427">
        <f>'3-流动汇总'!D15</f>
        <v>0</v>
      </c>
      <c r="E15" s="428">
        <f t="shared" si="0"/>
        <v>0</v>
      </c>
      <c r="F15" s="428" t="str">
        <f t="shared" si="1"/>
        <v/>
      </c>
      <c r="G15" s="549">
        <f>资产负债表!C16</f>
        <v>0</v>
      </c>
      <c r="H15" s="547">
        <f t="shared" si="2"/>
        <v>0</v>
      </c>
    </row>
    <row r="16" ht="15.6" customHeight="1" spans="1:8">
      <c r="A16" s="96">
        <v>11</v>
      </c>
      <c r="B16" s="548" t="s">
        <v>302</v>
      </c>
      <c r="C16" s="427">
        <f>'3-流动汇总'!C16</f>
        <v>0</v>
      </c>
      <c r="D16" s="427">
        <f>'3-流动汇总'!D16</f>
        <v>0</v>
      </c>
      <c r="E16" s="428">
        <f t="shared" si="0"/>
        <v>0</v>
      </c>
      <c r="F16" s="428" t="str">
        <f t="shared" si="1"/>
        <v/>
      </c>
      <c r="G16" s="549">
        <f>资产负债表!C17</f>
        <v>0</v>
      </c>
      <c r="H16" s="547">
        <f t="shared" si="2"/>
        <v>0</v>
      </c>
    </row>
    <row r="17" ht="15.6" customHeight="1" spans="1:8">
      <c r="A17" s="96">
        <v>12</v>
      </c>
      <c r="B17" s="548" t="s">
        <v>303</v>
      </c>
      <c r="C17" s="427">
        <f>'3-流动汇总'!C17</f>
        <v>0</v>
      </c>
      <c r="D17" s="427">
        <f>'3-流动汇总'!D17</f>
        <v>0</v>
      </c>
      <c r="E17" s="428">
        <f t="shared" si="0"/>
        <v>0</v>
      </c>
      <c r="F17" s="428" t="str">
        <f t="shared" si="1"/>
        <v/>
      </c>
      <c r="G17" s="549">
        <f>资产负债表!C18</f>
        <v>0</v>
      </c>
      <c r="H17" s="547">
        <f t="shared" si="2"/>
        <v>0</v>
      </c>
    </row>
    <row r="18" ht="15.6" customHeight="1" spans="1:8">
      <c r="A18" s="96">
        <v>13</v>
      </c>
      <c r="B18" s="548" t="s">
        <v>304</v>
      </c>
      <c r="C18" s="427">
        <f>'3-流动汇总'!C18</f>
        <v>0</v>
      </c>
      <c r="D18" s="427">
        <f>'3-流动汇总'!D18</f>
        <v>0</v>
      </c>
      <c r="E18" s="428">
        <f t="shared" si="0"/>
        <v>0</v>
      </c>
      <c r="F18" s="428" t="str">
        <f t="shared" si="1"/>
        <v/>
      </c>
      <c r="G18" s="549">
        <f>资产负债表!C19</f>
        <v>0</v>
      </c>
      <c r="H18" s="547">
        <f t="shared" si="2"/>
        <v>0</v>
      </c>
    </row>
    <row r="19" ht="15.6" customHeight="1" spans="1:8">
      <c r="A19" s="96">
        <v>14</v>
      </c>
      <c r="B19" s="548" t="s">
        <v>305</v>
      </c>
      <c r="C19" s="427">
        <f>'3-流动汇总'!C19</f>
        <v>0</v>
      </c>
      <c r="D19" s="427">
        <f>'3-流动汇总'!D19</f>
        <v>0</v>
      </c>
      <c r="E19" s="428">
        <f t="shared" si="0"/>
        <v>0</v>
      </c>
      <c r="F19" s="428" t="str">
        <f t="shared" si="1"/>
        <v/>
      </c>
      <c r="G19" s="549">
        <f>资产负债表!C20</f>
        <v>0</v>
      </c>
      <c r="H19" s="547">
        <f t="shared" si="2"/>
        <v>0</v>
      </c>
    </row>
    <row r="20" s="535" customFormat="1" ht="15.6" customHeight="1" spans="1:8">
      <c r="A20" s="96">
        <v>15</v>
      </c>
      <c r="B20" s="543" t="s">
        <v>306</v>
      </c>
      <c r="C20" s="544">
        <f>SUM(C21:C38)</f>
        <v>4330132.72</v>
      </c>
      <c r="D20" s="544">
        <f>SUM(D21:D38)</f>
        <v>3741550.5236</v>
      </c>
      <c r="E20" s="545">
        <f t="shared" si="0"/>
        <v>-588582.196399999</v>
      </c>
      <c r="F20" s="545">
        <f t="shared" si="1"/>
        <v>-13.5927056850119</v>
      </c>
      <c r="G20" s="59">
        <f>资产负债表!C41</f>
        <v>0</v>
      </c>
      <c r="H20" s="547">
        <f t="shared" si="2"/>
        <v>4330132.72</v>
      </c>
    </row>
    <row r="21" ht="15.6" customHeight="1" spans="1:8">
      <c r="A21" s="96">
        <v>16</v>
      </c>
      <c r="B21" s="548" t="s">
        <v>307</v>
      </c>
      <c r="C21" s="427">
        <f>'4-非流动资产汇总'!C6</f>
        <v>0</v>
      </c>
      <c r="D21" s="427">
        <f>'4-非流动资产汇总'!D6</f>
        <v>0</v>
      </c>
      <c r="E21" s="428">
        <f t="shared" si="0"/>
        <v>0</v>
      </c>
      <c r="F21" s="428" t="str">
        <f t="shared" si="1"/>
        <v/>
      </c>
      <c r="G21" s="549">
        <f>资产负债表!C23</f>
        <v>0</v>
      </c>
      <c r="H21" s="547">
        <f t="shared" si="2"/>
        <v>0</v>
      </c>
    </row>
    <row r="22" ht="15.6" customHeight="1" spans="1:8">
      <c r="A22" s="96">
        <v>17</v>
      </c>
      <c r="B22" s="548" t="s">
        <v>308</v>
      </c>
      <c r="C22" s="427">
        <f>'4-非流动资产汇总'!C7</f>
        <v>0</v>
      </c>
      <c r="D22" s="427">
        <f>'4-非流动资产汇总'!D7</f>
        <v>0</v>
      </c>
      <c r="E22" s="428">
        <f t="shared" si="0"/>
        <v>0</v>
      </c>
      <c r="F22" s="428" t="str">
        <f t="shared" si="1"/>
        <v/>
      </c>
      <c r="G22" s="549">
        <f>资产负债表!C24</f>
        <v>0</v>
      </c>
      <c r="H22" s="547">
        <f t="shared" si="2"/>
        <v>0</v>
      </c>
    </row>
    <row r="23" ht="15.6" customHeight="1" spans="1:8">
      <c r="A23" s="96">
        <v>18</v>
      </c>
      <c r="B23" s="548" t="s">
        <v>309</v>
      </c>
      <c r="C23" s="427">
        <f>'4-非流动资产汇总'!C8</f>
        <v>0</v>
      </c>
      <c r="D23" s="427">
        <f>'4-非流动资产汇总'!D8</f>
        <v>0</v>
      </c>
      <c r="E23" s="428">
        <f t="shared" si="0"/>
        <v>0</v>
      </c>
      <c r="F23" s="428" t="str">
        <f t="shared" si="1"/>
        <v/>
      </c>
      <c r="G23" s="549">
        <f>资产负债表!C25</f>
        <v>0</v>
      </c>
      <c r="H23" s="547">
        <f t="shared" si="2"/>
        <v>0</v>
      </c>
    </row>
    <row r="24" ht="15.6" customHeight="1" spans="1:8">
      <c r="A24" s="96">
        <v>19</v>
      </c>
      <c r="B24" s="548" t="s">
        <v>310</v>
      </c>
      <c r="C24" s="427">
        <f>'4-非流动资产汇总'!C9</f>
        <v>0</v>
      </c>
      <c r="D24" s="427">
        <f>'4-非流动资产汇总'!D9</f>
        <v>0</v>
      </c>
      <c r="E24" s="428">
        <f t="shared" si="0"/>
        <v>0</v>
      </c>
      <c r="F24" s="428" t="str">
        <f t="shared" si="1"/>
        <v/>
      </c>
      <c r="G24" s="549">
        <f>资产负债表!C26</f>
        <v>0</v>
      </c>
      <c r="H24" s="547">
        <f t="shared" si="2"/>
        <v>0</v>
      </c>
    </row>
    <row r="25" ht="15.6" customHeight="1" spans="1:8">
      <c r="A25" s="96">
        <v>20</v>
      </c>
      <c r="B25" s="548" t="s">
        <v>311</v>
      </c>
      <c r="C25" s="427">
        <f>'4-非流动资产汇总'!C10</f>
        <v>0</v>
      </c>
      <c r="D25" s="427">
        <f>'4-非流动资产汇总'!D10</f>
        <v>0</v>
      </c>
      <c r="E25" s="428">
        <f t="shared" ref="E25:E26" si="3">D25-C25</f>
        <v>0</v>
      </c>
      <c r="F25" s="428" t="str">
        <f t="shared" si="1"/>
        <v/>
      </c>
      <c r="G25" s="549">
        <f>资产负债表!C27</f>
        <v>0</v>
      </c>
      <c r="H25" s="547">
        <f t="shared" si="2"/>
        <v>0</v>
      </c>
    </row>
    <row r="26" ht="15.6" customHeight="1" spans="1:8">
      <c r="A26" s="96">
        <v>21</v>
      </c>
      <c r="B26" s="548" t="s">
        <v>312</v>
      </c>
      <c r="C26" s="427">
        <f>'4-非流动资产汇总'!C11</f>
        <v>0</v>
      </c>
      <c r="D26" s="427">
        <f>'4-非流动资产汇总'!D11</f>
        <v>0</v>
      </c>
      <c r="E26" s="428">
        <f t="shared" si="3"/>
        <v>0</v>
      </c>
      <c r="F26" s="428" t="str">
        <f t="shared" si="1"/>
        <v/>
      </c>
      <c r="G26" s="549">
        <f>资产负债表!C28</f>
        <v>0</v>
      </c>
      <c r="H26" s="547">
        <f t="shared" si="2"/>
        <v>0</v>
      </c>
    </row>
    <row r="27" ht="15.6" customHeight="1" spans="1:8">
      <c r="A27" s="96">
        <v>22</v>
      </c>
      <c r="B27" s="548" t="s">
        <v>313</v>
      </c>
      <c r="C27" s="427">
        <f>'4-非流动资产汇总'!C12</f>
        <v>0</v>
      </c>
      <c r="D27" s="427">
        <f>'4-非流动资产汇总'!D12</f>
        <v>0</v>
      </c>
      <c r="E27" s="428">
        <f t="shared" si="0"/>
        <v>0</v>
      </c>
      <c r="F27" s="428" t="str">
        <f t="shared" si="1"/>
        <v/>
      </c>
      <c r="G27" s="549">
        <f>资产负债表!C29</f>
        <v>0</v>
      </c>
      <c r="H27" s="547">
        <f t="shared" si="2"/>
        <v>0</v>
      </c>
    </row>
    <row r="28" ht="15.6" customHeight="1" spans="1:8">
      <c r="A28" s="96">
        <v>23</v>
      </c>
      <c r="B28" s="548" t="s">
        <v>314</v>
      </c>
      <c r="C28" s="427">
        <f>'4-非流动资产汇总'!C13</f>
        <v>4330132.72</v>
      </c>
      <c r="D28" s="427">
        <f>'4-非流动资产汇总'!D13</f>
        <v>3741550.5236</v>
      </c>
      <c r="E28" s="428">
        <f t="shared" si="0"/>
        <v>-588582.196399999</v>
      </c>
      <c r="F28" s="428">
        <f t="shared" si="1"/>
        <v>-13.5927056850119</v>
      </c>
      <c r="G28" s="549">
        <f>资产负债表!C30</f>
        <v>0</v>
      </c>
      <c r="H28" s="547">
        <f t="shared" si="2"/>
        <v>4330132.72</v>
      </c>
    </row>
    <row r="29" ht="15.6" customHeight="1" spans="1:8">
      <c r="A29" s="96">
        <v>24</v>
      </c>
      <c r="B29" s="548" t="s">
        <v>315</v>
      </c>
      <c r="C29" s="427">
        <f>'4-非流动资产汇总'!C14</f>
        <v>0</v>
      </c>
      <c r="D29" s="427">
        <f>'4-非流动资产汇总'!D14</f>
        <v>0</v>
      </c>
      <c r="E29" s="428">
        <f t="shared" si="0"/>
        <v>0</v>
      </c>
      <c r="F29" s="428" t="str">
        <f t="shared" si="1"/>
        <v/>
      </c>
      <c r="G29" s="549">
        <f>资产负债表!C31</f>
        <v>0</v>
      </c>
      <c r="H29" s="547">
        <f t="shared" si="2"/>
        <v>0</v>
      </c>
    </row>
    <row r="30" ht="15.6" customHeight="1" spans="1:8">
      <c r="A30" s="96">
        <v>25</v>
      </c>
      <c r="B30" s="548" t="s">
        <v>316</v>
      </c>
      <c r="C30" s="427">
        <f>'4-非流动资产汇总'!C15</f>
        <v>0</v>
      </c>
      <c r="D30" s="427">
        <f>'4-非流动资产汇总'!D15</f>
        <v>0</v>
      </c>
      <c r="E30" s="428">
        <f t="shared" si="0"/>
        <v>0</v>
      </c>
      <c r="F30" s="428" t="str">
        <f t="shared" si="1"/>
        <v/>
      </c>
      <c r="G30" s="549">
        <f>资产负债表!C32</f>
        <v>0</v>
      </c>
      <c r="H30" s="547">
        <f t="shared" si="2"/>
        <v>0</v>
      </c>
    </row>
    <row r="31" ht="15.6" customHeight="1" spans="1:8">
      <c r="A31" s="96">
        <v>26</v>
      </c>
      <c r="B31" s="548" t="s">
        <v>317</v>
      </c>
      <c r="C31" s="427">
        <f>'4-非流动资产汇总'!C16</f>
        <v>0</v>
      </c>
      <c r="D31" s="427">
        <f>'4-非流动资产汇总'!D16</f>
        <v>0</v>
      </c>
      <c r="E31" s="428">
        <f t="shared" si="0"/>
        <v>0</v>
      </c>
      <c r="F31" s="428" t="str">
        <f t="shared" si="1"/>
        <v/>
      </c>
      <c r="G31" s="549">
        <f>资产负债表!C33</f>
        <v>0</v>
      </c>
      <c r="H31" s="547">
        <f t="shared" si="2"/>
        <v>0</v>
      </c>
    </row>
    <row r="32" ht="15.6" customHeight="1" spans="1:8">
      <c r="A32" s="96">
        <v>27</v>
      </c>
      <c r="B32" s="550" t="s">
        <v>318</v>
      </c>
      <c r="C32" s="427">
        <f>'4-非流动资产汇总'!C17</f>
        <v>0</v>
      </c>
      <c r="D32" s="427">
        <f>'4-非流动资产汇总'!D17</f>
        <v>0</v>
      </c>
      <c r="E32" s="428">
        <f t="shared" ref="E32" si="4">D32-C32</f>
        <v>0</v>
      </c>
      <c r="F32" s="428" t="str">
        <f t="shared" si="1"/>
        <v/>
      </c>
      <c r="G32" s="549">
        <f>资产负债表!C34</f>
        <v>0</v>
      </c>
      <c r="H32" s="547">
        <f t="shared" si="2"/>
        <v>0</v>
      </c>
    </row>
    <row r="33" ht="15.6" customHeight="1" spans="1:8">
      <c r="A33" s="96">
        <v>28</v>
      </c>
      <c r="B33" s="548" t="s">
        <v>319</v>
      </c>
      <c r="C33" s="427">
        <f>'4-非流动资产汇总'!C18</f>
        <v>0</v>
      </c>
      <c r="D33" s="427">
        <f>'4-非流动资产汇总'!D18</f>
        <v>0</v>
      </c>
      <c r="E33" s="428">
        <f t="shared" si="0"/>
        <v>0</v>
      </c>
      <c r="F33" s="428" t="str">
        <f t="shared" si="1"/>
        <v/>
      </c>
      <c r="G33" s="549">
        <f>资产负债表!C35</f>
        <v>0</v>
      </c>
      <c r="H33" s="547">
        <f t="shared" si="2"/>
        <v>0</v>
      </c>
    </row>
    <row r="34" ht="15.6" customHeight="1" spans="1:8">
      <c r="A34" s="96">
        <v>29</v>
      </c>
      <c r="B34" s="548" t="s">
        <v>320</v>
      </c>
      <c r="C34" s="427">
        <f>'4-非流动资产汇总'!C19</f>
        <v>0</v>
      </c>
      <c r="D34" s="427">
        <f>'4-非流动资产汇总'!D19</f>
        <v>0</v>
      </c>
      <c r="E34" s="428">
        <f t="shared" si="0"/>
        <v>0</v>
      </c>
      <c r="F34" s="428" t="str">
        <f t="shared" si="1"/>
        <v/>
      </c>
      <c r="G34" s="549">
        <f>资产负债表!C36</f>
        <v>0</v>
      </c>
      <c r="H34" s="547">
        <f t="shared" si="2"/>
        <v>0</v>
      </c>
    </row>
    <row r="35" ht="15.6" customHeight="1" spans="1:8">
      <c r="A35" s="96">
        <v>30</v>
      </c>
      <c r="B35" s="548" t="s">
        <v>321</v>
      </c>
      <c r="C35" s="427">
        <f>'4-非流动资产汇总'!C20</f>
        <v>0</v>
      </c>
      <c r="D35" s="427">
        <f>'4-非流动资产汇总'!D20</f>
        <v>0</v>
      </c>
      <c r="E35" s="428">
        <f t="shared" si="0"/>
        <v>0</v>
      </c>
      <c r="F35" s="428" t="str">
        <f t="shared" si="1"/>
        <v/>
      </c>
      <c r="G35" s="549">
        <f>资产负债表!C37</f>
        <v>0</v>
      </c>
      <c r="H35" s="547">
        <f t="shared" si="2"/>
        <v>0</v>
      </c>
    </row>
    <row r="36" ht="15.6" customHeight="1" spans="1:8">
      <c r="A36" s="96">
        <v>31</v>
      </c>
      <c r="B36" s="548" t="s">
        <v>322</v>
      </c>
      <c r="C36" s="427">
        <f>'4-非流动资产汇总'!C21</f>
        <v>0</v>
      </c>
      <c r="D36" s="427">
        <f>'4-非流动资产汇总'!D21</f>
        <v>0</v>
      </c>
      <c r="E36" s="428">
        <f t="shared" si="0"/>
        <v>0</v>
      </c>
      <c r="F36" s="428" t="str">
        <f t="shared" si="1"/>
        <v/>
      </c>
      <c r="G36" s="549">
        <f>资产负债表!C38</f>
        <v>0</v>
      </c>
      <c r="H36" s="547">
        <f t="shared" si="2"/>
        <v>0</v>
      </c>
    </row>
    <row r="37" ht="15.6" customHeight="1" spans="1:8">
      <c r="A37" s="96">
        <v>32</v>
      </c>
      <c r="B37" s="548" t="s">
        <v>323</v>
      </c>
      <c r="C37" s="427">
        <f>'4-非流动资产汇总'!C22</f>
        <v>0</v>
      </c>
      <c r="D37" s="427">
        <f>'4-非流动资产汇总'!D22</f>
        <v>0</v>
      </c>
      <c r="E37" s="428">
        <f t="shared" si="0"/>
        <v>0</v>
      </c>
      <c r="F37" s="428" t="str">
        <f t="shared" si="1"/>
        <v/>
      </c>
      <c r="G37" s="549">
        <f>资产负债表!C39</f>
        <v>0</v>
      </c>
      <c r="H37" s="547">
        <f t="shared" si="2"/>
        <v>0</v>
      </c>
    </row>
    <row r="38" ht="15.6" customHeight="1" spans="1:8">
      <c r="A38" s="96">
        <v>33</v>
      </c>
      <c r="B38" s="548" t="s">
        <v>324</v>
      </c>
      <c r="C38" s="427">
        <f>'4-非流动资产汇总'!C23</f>
        <v>0</v>
      </c>
      <c r="D38" s="427">
        <f>'4-非流动资产汇总'!D23</f>
        <v>0</v>
      </c>
      <c r="E38" s="428">
        <f t="shared" si="0"/>
        <v>0</v>
      </c>
      <c r="F38" s="428" t="str">
        <f t="shared" si="1"/>
        <v/>
      </c>
      <c r="G38" s="549">
        <f>资产负债表!C40</f>
        <v>0</v>
      </c>
      <c r="H38" s="547">
        <f t="shared" si="2"/>
        <v>0</v>
      </c>
    </row>
    <row r="39" s="535" customFormat="1" ht="15.6" customHeight="1" spans="1:8">
      <c r="A39" s="96">
        <v>34</v>
      </c>
      <c r="B39" s="551" t="s">
        <v>325</v>
      </c>
      <c r="C39" s="544">
        <f>C6+C20</f>
        <v>4330132.72</v>
      </c>
      <c r="D39" s="544">
        <f>D6+D20</f>
        <v>3741550.5236</v>
      </c>
      <c r="E39" s="545">
        <f t="shared" si="0"/>
        <v>-588582.196399999</v>
      </c>
      <c r="F39" s="545">
        <f t="shared" si="1"/>
        <v>-13.5927056850119</v>
      </c>
      <c r="G39" s="549">
        <f>资产负债表!C47</f>
        <v>0</v>
      </c>
      <c r="H39" s="547">
        <f t="shared" si="2"/>
        <v>4330132.72</v>
      </c>
    </row>
    <row r="40" s="535" customFormat="1" ht="15.6" customHeight="1" spans="1:8">
      <c r="A40" s="96">
        <v>35</v>
      </c>
      <c r="B40" s="551" t="s">
        <v>326</v>
      </c>
      <c r="C40" s="544">
        <f>SUM(C41:C53)</f>
        <v>0</v>
      </c>
      <c r="D40" s="544">
        <f>SUM(D41:D53)</f>
        <v>0</v>
      </c>
      <c r="E40" s="545">
        <f t="shared" si="0"/>
        <v>0</v>
      </c>
      <c r="F40" s="545" t="str">
        <f t="shared" si="1"/>
        <v/>
      </c>
      <c r="G40" s="59">
        <f>资产负债表!F21</f>
        <v>0</v>
      </c>
      <c r="H40" s="547">
        <f t="shared" si="2"/>
        <v>0</v>
      </c>
    </row>
    <row r="41" ht="15.6" customHeight="1" spans="1:8">
      <c r="A41" s="96">
        <v>36</v>
      </c>
      <c r="B41" s="548" t="s">
        <v>327</v>
      </c>
      <c r="C41" s="427">
        <f>'5-流动负债汇总'!C6</f>
        <v>0</v>
      </c>
      <c r="D41" s="427">
        <f>'5-流动负债汇总'!D6</f>
        <v>0</v>
      </c>
      <c r="E41" s="428">
        <f t="shared" si="0"/>
        <v>0</v>
      </c>
      <c r="F41" s="428" t="str">
        <f t="shared" si="1"/>
        <v/>
      </c>
      <c r="G41" s="549">
        <f>资产负债表!F8</f>
        <v>0</v>
      </c>
      <c r="H41" s="547">
        <f t="shared" si="2"/>
        <v>0</v>
      </c>
    </row>
    <row r="42" ht="15.6" customHeight="1" spans="1:8">
      <c r="A42" s="96">
        <v>37</v>
      </c>
      <c r="B42" s="548" t="s">
        <v>328</v>
      </c>
      <c r="C42" s="427">
        <f>'5-流动负债汇总'!C7</f>
        <v>0</v>
      </c>
      <c r="D42" s="427">
        <f>'5-流动负债汇总'!D7</f>
        <v>0</v>
      </c>
      <c r="E42" s="428">
        <f t="shared" si="0"/>
        <v>0</v>
      </c>
      <c r="F42" s="428" t="str">
        <f t="shared" si="1"/>
        <v/>
      </c>
      <c r="G42" s="549">
        <f>资产负债表!F9</f>
        <v>0</v>
      </c>
      <c r="H42" s="547">
        <f t="shared" si="2"/>
        <v>0</v>
      </c>
    </row>
    <row r="43" ht="15.6" customHeight="1" spans="1:8">
      <c r="A43" s="96">
        <v>38</v>
      </c>
      <c r="B43" s="548" t="s">
        <v>329</v>
      </c>
      <c r="C43" s="427">
        <f>'5-流动负债汇总'!C8</f>
        <v>0</v>
      </c>
      <c r="D43" s="427">
        <f>'5-流动负债汇总'!D8</f>
        <v>0</v>
      </c>
      <c r="E43" s="428">
        <f t="shared" si="0"/>
        <v>0</v>
      </c>
      <c r="F43" s="428" t="str">
        <f t="shared" si="1"/>
        <v/>
      </c>
      <c r="G43" s="549">
        <f>资产负债表!F10</f>
        <v>0</v>
      </c>
      <c r="H43" s="547">
        <f t="shared" si="2"/>
        <v>0</v>
      </c>
    </row>
    <row r="44" ht="15.6" customHeight="1" spans="1:8">
      <c r="A44" s="96">
        <v>39</v>
      </c>
      <c r="B44" s="548" t="s">
        <v>330</v>
      </c>
      <c r="C44" s="427">
        <f>'5-流动负债汇总'!C9</f>
        <v>0</v>
      </c>
      <c r="D44" s="427">
        <f>'5-流动负债汇总'!D9</f>
        <v>0</v>
      </c>
      <c r="E44" s="428">
        <f t="shared" si="0"/>
        <v>0</v>
      </c>
      <c r="F44" s="428" t="str">
        <f t="shared" si="1"/>
        <v/>
      </c>
      <c r="G44" s="549">
        <f>资产负债表!F11</f>
        <v>0</v>
      </c>
      <c r="H44" s="547">
        <f t="shared" si="2"/>
        <v>0</v>
      </c>
    </row>
    <row r="45" ht="15.6" customHeight="1" spans="1:8">
      <c r="A45" s="96">
        <v>40</v>
      </c>
      <c r="B45" s="548" t="s">
        <v>331</v>
      </c>
      <c r="C45" s="427">
        <f>'5-流动负债汇总'!C10</f>
        <v>0</v>
      </c>
      <c r="D45" s="427">
        <f>'5-流动负债汇总'!D10</f>
        <v>0</v>
      </c>
      <c r="E45" s="428">
        <f t="shared" si="0"/>
        <v>0</v>
      </c>
      <c r="F45" s="428" t="str">
        <f t="shared" si="1"/>
        <v/>
      </c>
      <c r="G45" s="549">
        <f>资产负债表!F12</f>
        <v>0</v>
      </c>
      <c r="H45" s="547">
        <f t="shared" si="2"/>
        <v>0</v>
      </c>
    </row>
    <row r="46" ht="15.6" customHeight="1" spans="1:8">
      <c r="A46" s="96">
        <v>41</v>
      </c>
      <c r="B46" s="548" t="s">
        <v>332</v>
      </c>
      <c r="C46" s="427">
        <f>'5-流动负债汇总'!C11</f>
        <v>0</v>
      </c>
      <c r="D46" s="427">
        <f>'5-流动负债汇总'!D11</f>
        <v>0</v>
      </c>
      <c r="E46" s="428">
        <f t="shared" si="0"/>
        <v>0</v>
      </c>
      <c r="F46" s="428" t="str">
        <f t="shared" si="1"/>
        <v/>
      </c>
      <c r="G46" s="549">
        <f>资产负债表!F13</f>
        <v>0</v>
      </c>
      <c r="H46" s="547">
        <f t="shared" si="2"/>
        <v>0</v>
      </c>
    </row>
    <row r="47" ht="15.6" customHeight="1" spans="1:8">
      <c r="A47" s="96">
        <v>42</v>
      </c>
      <c r="B47" s="548" t="s">
        <v>333</v>
      </c>
      <c r="C47" s="427">
        <f>'5-流动负债汇总'!C12</f>
        <v>0</v>
      </c>
      <c r="D47" s="427">
        <f>'5-流动负债汇总'!D12</f>
        <v>0</v>
      </c>
      <c r="E47" s="428">
        <f t="shared" si="0"/>
        <v>0</v>
      </c>
      <c r="F47" s="428" t="str">
        <f t="shared" si="1"/>
        <v/>
      </c>
      <c r="G47" s="549">
        <f>资产负债表!F14</f>
        <v>0</v>
      </c>
      <c r="H47" s="547">
        <f t="shared" si="2"/>
        <v>0</v>
      </c>
    </row>
    <row r="48" ht="15.6" customHeight="1" spans="1:8">
      <c r="A48" s="96">
        <v>43</v>
      </c>
      <c r="B48" s="548" t="s">
        <v>334</v>
      </c>
      <c r="C48" s="427">
        <f>'5-流动负债汇总'!C13</f>
        <v>0</v>
      </c>
      <c r="D48" s="427">
        <f>'5-流动负债汇总'!D13</f>
        <v>0</v>
      </c>
      <c r="E48" s="428">
        <f t="shared" si="0"/>
        <v>0</v>
      </c>
      <c r="F48" s="428" t="str">
        <f t="shared" si="1"/>
        <v/>
      </c>
      <c r="G48" s="549">
        <f>资产负债表!F15</f>
        <v>0</v>
      </c>
      <c r="H48" s="547">
        <f t="shared" si="2"/>
        <v>0</v>
      </c>
    </row>
    <row r="49" ht="15.6" customHeight="1" spans="1:8">
      <c r="A49" s="96">
        <v>44</v>
      </c>
      <c r="B49" s="548" t="s">
        <v>335</v>
      </c>
      <c r="C49" s="427">
        <f>'5-流动负债汇总'!C14</f>
        <v>0</v>
      </c>
      <c r="D49" s="427">
        <f>'5-流动负债汇总'!D14</f>
        <v>0</v>
      </c>
      <c r="E49" s="428">
        <f t="shared" si="0"/>
        <v>0</v>
      </c>
      <c r="F49" s="428" t="str">
        <f t="shared" si="1"/>
        <v/>
      </c>
      <c r="G49" s="549">
        <f>资产负债表!F16</f>
        <v>0</v>
      </c>
      <c r="H49" s="547">
        <f t="shared" si="2"/>
        <v>0</v>
      </c>
    </row>
    <row r="50" ht="15.6" customHeight="1" spans="1:8">
      <c r="A50" s="96">
        <v>45</v>
      </c>
      <c r="B50" s="548" t="s">
        <v>336</v>
      </c>
      <c r="C50" s="427">
        <f>'5-流动负债汇总'!C15</f>
        <v>0</v>
      </c>
      <c r="D50" s="427">
        <f>'5-流动负债汇总'!D15</f>
        <v>0</v>
      </c>
      <c r="E50" s="428">
        <f t="shared" si="0"/>
        <v>0</v>
      </c>
      <c r="F50" s="428" t="str">
        <f t="shared" si="1"/>
        <v/>
      </c>
      <c r="G50" s="549">
        <f>资产负债表!F17</f>
        <v>0</v>
      </c>
      <c r="H50" s="547">
        <f t="shared" si="2"/>
        <v>0</v>
      </c>
    </row>
    <row r="51" ht="15.6" customHeight="1" spans="1:8">
      <c r="A51" s="96">
        <v>46</v>
      </c>
      <c r="B51" s="548" t="s">
        <v>337</v>
      </c>
      <c r="C51" s="427">
        <f>'5-流动负债汇总'!C16</f>
        <v>0</v>
      </c>
      <c r="D51" s="427">
        <f>'5-流动负债汇总'!D16</f>
        <v>0</v>
      </c>
      <c r="E51" s="428">
        <f t="shared" si="0"/>
        <v>0</v>
      </c>
      <c r="F51" s="428" t="str">
        <f t="shared" si="1"/>
        <v/>
      </c>
      <c r="G51" s="549">
        <f>资产负债表!F18</f>
        <v>0</v>
      </c>
      <c r="H51" s="547">
        <f t="shared" si="2"/>
        <v>0</v>
      </c>
    </row>
    <row r="52" ht="15.6" customHeight="1" spans="1:8">
      <c r="A52" s="96">
        <v>47</v>
      </c>
      <c r="B52" s="548" t="s">
        <v>338</v>
      </c>
      <c r="C52" s="427">
        <f>'5-流动负债汇总'!C17</f>
        <v>0</v>
      </c>
      <c r="D52" s="427">
        <f>'5-流动负债汇总'!D17</f>
        <v>0</v>
      </c>
      <c r="E52" s="428">
        <f t="shared" si="0"/>
        <v>0</v>
      </c>
      <c r="F52" s="428" t="str">
        <f t="shared" si="1"/>
        <v/>
      </c>
      <c r="G52" s="549">
        <f>资产负债表!F19</f>
        <v>0</v>
      </c>
      <c r="H52" s="547">
        <f t="shared" si="2"/>
        <v>0</v>
      </c>
    </row>
    <row r="53" ht="15.6" customHeight="1" spans="1:8">
      <c r="A53" s="96">
        <v>48</v>
      </c>
      <c r="B53" s="548" t="s">
        <v>339</v>
      </c>
      <c r="C53" s="427">
        <f>'5-流动负债汇总'!C18</f>
        <v>0</v>
      </c>
      <c r="D53" s="427">
        <f>'5-流动负债汇总'!D18</f>
        <v>0</v>
      </c>
      <c r="E53" s="428">
        <f t="shared" si="0"/>
        <v>0</v>
      </c>
      <c r="F53" s="428" t="str">
        <f t="shared" si="1"/>
        <v/>
      </c>
      <c r="G53" s="549">
        <f>资产负债表!F20</f>
        <v>0</v>
      </c>
      <c r="H53" s="547">
        <f t="shared" si="2"/>
        <v>0</v>
      </c>
    </row>
    <row r="54" s="535" customFormat="1" ht="15.6" customHeight="1" spans="1:8">
      <c r="A54" s="96">
        <v>49</v>
      </c>
      <c r="B54" s="551" t="s">
        <v>340</v>
      </c>
      <c r="C54" s="544">
        <f>SUM(C55:C62)</f>
        <v>0</v>
      </c>
      <c r="D54" s="544">
        <f>SUM(D55:D62)</f>
        <v>0</v>
      </c>
      <c r="E54" s="545">
        <f t="shared" si="0"/>
        <v>0</v>
      </c>
      <c r="F54" s="545" t="str">
        <f t="shared" si="1"/>
        <v/>
      </c>
      <c r="G54" s="59">
        <f>资产负债表!F33</f>
        <v>0</v>
      </c>
      <c r="H54" s="547">
        <f t="shared" si="2"/>
        <v>0</v>
      </c>
    </row>
    <row r="55" ht="15.6" customHeight="1" spans="1:8">
      <c r="A55" s="96">
        <v>50</v>
      </c>
      <c r="B55" s="548" t="s">
        <v>341</v>
      </c>
      <c r="C55" s="427">
        <f>'6-非流动负债汇总 '!C6</f>
        <v>0</v>
      </c>
      <c r="D55" s="427">
        <f>'6-非流动负债汇总 '!D6</f>
        <v>0</v>
      </c>
      <c r="E55" s="428">
        <f t="shared" si="0"/>
        <v>0</v>
      </c>
      <c r="F55" s="428" t="str">
        <f t="shared" si="1"/>
        <v/>
      </c>
      <c r="G55" s="59">
        <f>资产负债表!F23</f>
        <v>0</v>
      </c>
      <c r="H55" s="547">
        <f t="shared" si="2"/>
        <v>0</v>
      </c>
    </row>
    <row r="56" ht="15.6" customHeight="1" spans="1:8">
      <c r="A56" s="96">
        <v>51</v>
      </c>
      <c r="B56" s="548" t="s">
        <v>342</v>
      </c>
      <c r="C56" s="427">
        <f>'6-非流动负债汇总 '!C7</f>
        <v>0</v>
      </c>
      <c r="D56" s="427">
        <f>'6-非流动负债汇总 '!D7</f>
        <v>0</v>
      </c>
      <c r="E56" s="428">
        <f t="shared" si="0"/>
        <v>0</v>
      </c>
      <c r="F56" s="428" t="str">
        <f t="shared" si="1"/>
        <v/>
      </c>
      <c r="G56" s="59">
        <f>资产负债表!F24</f>
        <v>0</v>
      </c>
      <c r="H56" s="547">
        <f t="shared" si="2"/>
        <v>0</v>
      </c>
    </row>
    <row r="57" ht="15.6" customHeight="1" spans="1:8">
      <c r="A57" s="96">
        <v>52</v>
      </c>
      <c r="B57" s="548" t="s">
        <v>343</v>
      </c>
      <c r="C57" s="427">
        <f>'6-非流动负债汇总 '!C8</f>
        <v>0</v>
      </c>
      <c r="D57" s="427">
        <f>'6-非流动负债汇总 '!D8</f>
        <v>0</v>
      </c>
      <c r="E57" s="428">
        <f t="shared" ref="E57" si="5">D57-C57</f>
        <v>0</v>
      </c>
      <c r="F57" s="428" t="str">
        <f t="shared" si="1"/>
        <v/>
      </c>
      <c r="G57" s="549">
        <f>资产负债表!F27</f>
        <v>0</v>
      </c>
      <c r="H57" s="547">
        <f t="shared" si="2"/>
        <v>0</v>
      </c>
    </row>
    <row r="58" ht="15.6" customHeight="1" spans="1:8">
      <c r="A58" s="96">
        <v>53</v>
      </c>
      <c r="B58" s="548" t="s">
        <v>344</v>
      </c>
      <c r="C58" s="427">
        <f>'6-非流动负债汇总 '!C9</f>
        <v>0</v>
      </c>
      <c r="D58" s="427">
        <f>'6-非流动负债汇总 '!D9</f>
        <v>0</v>
      </c>
      <c r="E58" s="428">
        <f t="shared" si="0"/>
        <v>0</v>
      </c>
      <c r="F58" s="428" t="str">
        <f t="shared" si="1"/>
        <v/>
      </c>
      <c r="G58" s="549">
        <f>资产负债表!F28</f>
        <v>0</v>
      </c>
      <c r="H58" s="547">
        <f t="shared" si="2"/>
        <v>0</v>
      </c>
    </row>
    <row r="59" ht="15.6" customHeight="1" spans="1:8">
      <c r="A59" s="96">
        <v>54</v>
      </c>
      <c r="B59" s="548" t="s">
        <v>345</v>
      </c>
      <c r="C59" s="427">
        <f>'6-非流动负债汇总 '!C10</f>
        <v>0</v>
      </c>
      <c r="D59" s="427">
        <f>'6-非流动负债汇总 '!D10</f>
        <v>0</v>
      </c>
      <c r="E59" s="428">
        <f t="shared" si="0"/>
        <v>0</v>
      </c>
      <c r="F59" s="428" t="str">
        <f t="shared" si="1"/>
        <v/>
      </c>
      <c r="G59" s="549">
        <f>资产负债表!F29</f>
        <v>0</v>
      </c>
      <c r="H59" s="547">
        <f t="shared" si="2"/>
        <v>0</v>
      </c>
    </row>
    <row r="60" ht="15.6" customHeight="1" spans="1:8">
      <c r="A60" s="96">
        <v>55</v>
      </c>
      <c r="B60" s="548" t="s">
        <v>346</v>
      </c>
      <c r="C60" s="427">
        <f>'6-非流动负债汇总 '!C11</f>
        <v>0</v>
      </c>
      <c r="D60" s="427">
        <f>'6-非流动负债汇总 '!D11</f>
        <v>0</v>
      </c>
      <c r="E60" s="428">
        <f t="shared" si="0"/>
        <v>0</v>
      </c>
      <c r="F60" s="428" t="str">
        <f t="shared" si="1"/>
        <v/>
      </c>
      <c r="G60" s="549">
        <f>资产负债表!F30</f>
        <v>0</v>
      </c>
      <c r="H60" s="547">
        <f t="shared" si="2"/>
        <v>0</v>
      </c>
    </row>
    <row r="61" ht="15.6" customHeight="1" spans="1:8">
      <c r="A61" s="96">
        <v>56</v>
      </c>
      <c r="B61" s="548" t="s">
        <v>347</v>
      </c>
      <c r="C61" s="427">
        <f>'6-非流动负债汇总 '!C12</f>
        <v>0</v>
      </c>
      <c r="D61" s="427">
        <f>'6-非流动负债汇总 '!D12</f>
        <v>0</v>
      </c>
      <c r="E61" s="428">
        <f t="shared" si="0"/>
        <v>0</v>
      </c>
      <c r="F61" s="428" t="str">
        <f t="shared" si="1"/>
        <v/>
      </c>
      <c r="G61" s="549">
        <f>资产负债表!F31</f>
        <v>0</v>
      </c>
      <c r="H61" s="547">
        <f t="shared" si="2"/>
        <v>0</v>
      </c>
    </row>
    <row r="62" ht="15.6" customHeight="1" spans="1:8">
      <c r="A62" s="96">
        <v>57</v>
      </c>
      <c r="B62" s="548" t="s">
        <v>348</v>
      </c>
      <c r="C62" s="427">
        <f>'6-非流动负债汇总 '!C13</f>
        <v>0</v>
      </c>
      <c r="D62" s="427">
        <f>'6-非流动负债汇总 '!D13</f>
        <v>0</v>
      </c>
      <c r="E62" s="428">
        <f t="shared" si="0"/>
        <v>0</v>
      </c>
      <c r="F62" s="428" t="str">
        <f t="shared" si="1"/>
        <v/>
      </c>
      <c r="G62" s="549">
        <f>资产负债表!F32</f>
        <v>0</v>
      </c>
      <c r="H62" s="547">
        <f t="shared" si="2"/>
        <v>0</v>
      </c>
    </row>
    <row r="63" s="535" customFormat="1" ht="15.6" customHeight="1" spans="1:8">
      <c r="A63" s="96">
        <v>58</v>
      </c>
      <c r="B63" s="551" t="s">
        <v>349</v>
      </c>
      <c r="C63" s="544">
        <f>C40+C54</f>
        <v>0</v>
      </c>
      <c r="D63" s="544">
        <f>D40+D54</f>
        <v>0</v>
      </c>
      <c r="E63" s="545">
        <f t="shared" si="0"/>
        <v>0</v>
      </c>
      <c r="F63" s="545" t="str">
        <f t="shared" si="1"/>
        <v/>
      </c>
      <c r="G63" s="59">
        <f>资产负债表!F34</f>
        <v>0</v>
      </c>
      <c r="H63" s="547">
        <f t="shared" si="2"/>
        <v>0</v>
      </c>
    </row>
    <row r="64" s="535" customFormat="1" ht="15.6" customHeight="1" spans="1:8">
      <c r="A64" s="96">
        <v>59</v>
      </c>
      <c r="B64" s="551" t="s">
        <v>350</v>
      </c>
      <c r="C64" s="544">
        <f>C39-C63</f>
        <v>4330132.72</v>
      </c>
      <c r="D64" s="544">
        <f>D39-D63</f>
        <v>3741550.5236</v>
      </c>
      <c r="E64" s="545">
        <f t="shared" si="0"/>
        <v>-588582.196399999</v>
      </c>
      <c r="F64" s="545">
        <f t="shared" si="1"/>
        <v>-13.5927056850119</v>
      </c>
      <c r="G64" s="59">
        <f>资产负债表!F46</f>
        <v>0</v>
      </c>
      <c r="H64" s="547">
        <f t="shared" si="2"/>
        <v>4330132.72</v>
      </c>
    </row>
    <row r="65" s="536" customFormat="1" ht="16.5" customHeight="1" spans="5:8">
      <c r="E65" s="552" t="str">
        <f>填表信息!A13&amp;填表信息!B13</f>
        <v>评估机构：北京中评正信资产评估有限公司</v>
      </c>
      <c r="F65" s="552"/>
      <c r="G65" s="553"/>
      <c r="H65" s="554"/>
    </row>
    <row r="66" customHeight="1" spans="7:8">
      <c r="G66" s="553"/>
      <c r="H66" s="554"/>
    </row>
    <row r="67" customHeight="1" spans="7:8">
      <c r="G67" s="555"/>
      <c r="H67" s="554"/>
    </row>
    <row r="68" customHeight="1" spans="7:8">
      <c r="G68" s="555"/>
      <c r="H68" s="554"/>
    </row>
  </sheetData>
  <sheetProtection formatColumns="0"/>
  <mergeCells count="2">
    <mergeCell ref="A1:F1"/>
    <mergeCell ref="A2:F2"/>
  </mergeCells>
  <hyperlinks>
    <hyperlink ref="B7" location="'表3-1货币汇总表'!A1" display="货币资金"/>
    <hyperlink ref="B8" location="'3-2交易性金融资产汇总'!A1" display="交易性金融资产"/>
    <hyperlink ref="B9" location="'3-3衍生金融资产'!A1" display="衍生金融资产"/>
    <hyperlink ref="B10" location="'3-4应收票据'!A1" display="应收票据"/>
    <hyperlink ref="B11" location="'3-5应收账款'!A1" display="应收账款"/>
    <hyperlink ref="B12" location="'3-6应收款项融资'!A1" display="应收款项融资"/>
    <hyperlink ref="B13" location="'3-7预付账款'!A1" display="预付款项"/>
    <hyperlink ref="B14" location="'3-8-3其他应收款'!A1" display="其他应收款"/>
    <hyperlink ref="B15" location="'3-9存货汇总'!A1" display="存货"/>
    <hyperlink ref="B16" location="'3-10合同资产'!A1" display="合同资产"/>
    <hyperlink ref="B17" location="'3-11持有待售资产'!A1" display="持有待售资产"/>
    <hyperlink ref="B18" location="'3-12一年到期非流动资产'!A1" display="一年内到期的非流动资产"/>
    <hyperlink ref="B19" location="'3-13其他流动资产'!A1" display="其他流动资产"/>
    <hyperlink ref="B21" location="'4-1债权投资'!A1" display="债权投资"/>
    <hyperlink ref="B22" location="'4-2其他债权投资'!A1" display="其他债权投资"/>
    <hyperlink ref="B23" location="'4-3长期应收款'!A1" display="长期应收款"/>
    <hyperlink ref="B24" location="'4-4长期股权投资'!A1" display="长期股权投资"/>
    <hyperlink ref="B25" location="'4-5其他权益工具投资'!A1" display="其他权益工具投资"/>
    <hyperlink ref="B26" location="'4-6其他非流动金融资产'!A1" display="其他非流动金融资产"/>
    <hyperlink ref="B28" location="'4-8固定资产汇总'!A1" display="固定资产"/>
    <hyperlink ref="B29" location="'4-9在建工程汇总'!A1" display="在建工程"/>
    <hyperlink ref="B30" location="'4-10生产性生物资产'!A1" display="生产性生物资产"/>
    <hyperlink ref="B31" location="'4-11油气资产'!A1" display="油气资产"/>
    <hyperlink ref="B32" location="'4-12使用权资产'!A1" display="使用权资产"/>
    <hyperlink ref="B33" location="'4-13无形资产汇总'!A1" display="无形资产"/>
    <hyperlink ref="B34" location="'4-14开发支出'!A1" display="开发支出"/>
    <hyperlink ref="B35" location="'4-15商誉'!A1" display="商誉"/>
    <hyperlink ref="B36" location="'4-16长期待摊费用'!A1" display="长期待摊费用"/>
    <hyperlink ref="B37" location="'4-17递延所得税资产'!A1" display="递延所得税资产"/>
    <hyperlink ref="B38" location="'4-18其他非流动资产'!A1" display="其他非流动资产"/>
    <hyperlink ref="B41" location="'5-1短期借款'!A1" display="短期借款"/>
    <hyperlink ref="B42" location="'5-2交易性金融负债'!A1" display="交易性金融负债"/>
    <hyperlink ref="B43" location="'5-3衍生金融负债'!A1" display="衍生金融负债"/>
    <hyperlink ref="B44" location="'5-4应付票据'!A1" display="应付票据"/>
    <hyperlink ref="B45" location="'5-5应付账款'!A1" display="应付账款"/>
    <hyperlink ref="B46" location="'5-6预收账款'!A1" display="预收款项"/>
    <hyperlink ref="B47" location="'5-7合同负债'!A1" display="合同负债"/>
    <hyperlink ref="B48" location="'5-8职工薪酬'!A1" display="应付职工薪酬"/>
    <hyperlink ref="B49" location="'5-9应交税费'!A1" display="应交税费"/>
    <hyperlink ref="B50" location="'5-10其他应付款汇总'!A1" display="其他应付款"/>
    <hyperlink ref="B51" location="'5-11持有待售负债'!A1" display="持有待售负债"/>
    <hyperlink ref="B52" location="'5-12一年到期非流动负债'!A1" display="一年内到期的非流动负债"/>
    <hyperlink ref="B53" location="'5-13其他流动负债'!A1" display="其他流动负债"/>
    <hyperlink ref="B55" location="'6-1长期借款'!A1" display="长期借款"/>
    <hyperlink ref="B56" location="'6-2应付债券'!A1" display="应付债券"/>
    <hyperlink ref="B57" location="'6-3租赁负债'!A1" display="租赁负债"/>
    <hyperlink ref="B58" location="'6-4长期应付款汇总'!A1" display="长期应付款"/>
    <hyperlink ref="B59" location="'6-5预计负债'!A1" display="预计负债"/>
    <hyperlink ref="B60" location="'6-6递延收益'!A1" display="递延收益"/>
    <hyperlink ref="B61" location="'6-7递延所得税负债'!A1" display="递延所得税负债"/>
    <hyperlink ref="B62" location="'6-8其他非流动负债'!A1" display="其他非流动负债"/>
    <hyperlink ref="B27" location="'4-7投资性房地产汇总'!A1" display="投资性房地产"/>
  </hyperlinks>
  <printOptions horizontalCentered="1"/>
  <pageMargins left="0.984251968503937" right="0.984251968503937" top="0.866141732283464" bottom="0.866141732283464" header="1.06299212598425" footer="0.275590551181102"/>
  <pageSetup paperSize="9" scale="79" fitToHeight="2" orientation="landscape"/>
  <headerFooter alignWithMargins="0"/>
  <rowBreaks count="1" manualBreakCount="1">
    <brk id="39" max="16383" man="1"/>
  </row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0">
    <pageSetUpPr fitToPage="1"/>
  </sheetPr>
  <dimension ref="A1:M28"/>
  <sheetViews>
    <sheetView view="pageBreakPreview" zoomScaleNormal="100" topLeftCell="A6" workbookViewId="0">
      <selection activeCell="B17" sqref="B17"/>
    </sheetView>
  </sheetViews>
  <sheetFormatPr defaultColWidth="9" defaultRowHeight="15.75" customHeight="1"/>
  <cols>
    <col min="1" max="1" width="4.4" style="13" customWidth="1"/>
    <col min="2" max="2" width="17.1" style="13" customWidth="1"/>
    <col min="3" max="3" width="10.1" style="13" customWidth="1"/>
    <col min="4" max="4" width="7.9" style="13" customWidth="1"/>
    <col min="5" max="5" width="9" style="13"/>
    <col min="6" max="6" width="9.4" style="13" customWidth="1"/>
    <col min="7" max="7" width="13.1" style="13" customWidth="1"/>
    <col min="8" max="8" width="11.6" style="13" customWidth="1"/>
    <col min="9" max="9" width="12.1" style="13" customWidth="1"/>
    <col min="10" max="11" width="8.6" style="13" customWidth="1"/>
    <col min="12" max="12" width="9.6" style="13" customWidth="1"/>
    <col min="13" max="16384" width="9" style="13"/>
  </cols>
  <sheetData>
    <row r="1" s="11" customFormat="1" ht="30" customHeight="1" spans="1:12">
      <c r="A1" s="14" t="s">
        <v>608</v>
      </c>
      <c r="B1" s="15"/>
      <c r="C1" s="15"/>
      <c r="D1" s="15"/>
      <c r="E1" s="15"/>
      <c r="F1" s="15"/>
      <c r="G1" s="15"/>
      <c r="H1" s="15"/>
      <c r="I1" s="15"/>
      <c r="J1" s="15"/>
      <c r="K1" s="15"/>
      <c r="L1" s="15"/>
    </row>
    <row r="2" ht="14.1" customHeight="1" spans="1:13">
      <c r="A2" s="16" t="str">
        <f>填表信息!A17&amp;" "&amp;TEXT(填表信息!B17,"yyyy年mm月dd日")</f>
        <v>评估基准日： 2023年07月31日</v>
      </c>
      <c r="B2" s="17"/>
      <c r="C2" s="17"/>
      <c r="D2" s="17"/>
      <c r="E2" s="17"/>
      <c r="F2" s="17"/>
      <c r="G2" s="17"/>
      <c r="H2" s="17"/>
      <c r="I2" s="18"/>
      <c r="J2" s="18"/>
      <c r="K2" s="18"/>
      <c r="L2" s="18"/>
      <c r="M2" s="18"/>
    </row>
    <row r="3" ht="14.1" customHeight="1" spans="1:13">
      <c r="A3" s="17"/>
      <c r="B3" s="17"/>
      <c r="C3" s="17"/>
      <c r="D3" s="17"/>
      <c r="E3" s="17"/>
      <c r="F3" s="17"/>
      <c r="G3" s="17"/>
      <c r="H3" s="17"/>
      <c r="I3" s="18"/>
      <c r="J3" s="18"/>
      <c r="K3" s="18"/>
      <c r="L3" s="19" t="s">
        <v>609</v>
      </c>
      <c r="M3" s="18"/>
    </row>
    <row r="4" customHeight="1" spans="1:12">
      <c r="A4" s="54" t="str">
        <f>填表信息!A5&amp;填表信息!B5</f>
        <v>产权持有人：北京巴布科克·威尔科克斯有限公司</v>
      </c>
      <c r="B4" s="54"/>
      <c r="C4" s="54"/>
      <c r="L4" s="21" t="s">
        <v>353</v>
      </c>
    </row>
    <row r="5" s="12" customFormat="1" customHeight="1" spans="1:12">
      <c r="A5" s="22" t="s">
        <v>511</v>
      </c>
      <c r="B5" s="22" t="s">
        <v>601</v>
      </c>
      <c r="C5" s="22" t="s">
        <v>610</v>
      </c>
      <c r="D5" s="22" t="s">
        <v>611</v>
      </c>
      <c r="E5" s="22" t="s">
        <v>604</v>
      </c>
      <c r="F5" s="22" t="s">
        <v>605</v>
      </c>
      <c r="G5" s="22" t="s">
        <v>612</v>
      </c>
      <c r="H5" s="142" t="s">
        <v>356</v>
      </c>
      <c r="I5" s="22" t="s">
        <v>248</v>
      </c>
      <c r="J5" s="22" t="s">
        <v>357</v>
      </c>
      <c r="K5" s="22" t="s">
        <v>515</v>
      </c>
      <c r="L5" s="22" t="s">
        <v>516</v>
      </c>
    </row>
    <row r="6" customHeight="1" spans="1:12">
      <c r="A6" s="24"/>
      <c r="B6" s="30"/>
      <c r="C6" s="24"/>
      <c r="D6" s="26"/>
      <c r="E6" s="26"/>
      <c r="F6" s="24"/>
      <c r="G6" s="24"/>
      <c r="H6" s="28"/>
      <c r="I6" s="28"/>
      <c r="J6" s="28">
        <f>I6-H6</f>
        <v>0</v>
      </c>
      <c r="K6" s="28" t="str">
        <f>IF(H6=0,"",J6/H6*100)</f>
        <v/>
      </c>
      <c r="L6" s="29"/>
    </row>
    <row r="7" customHeight="1" spans="1:12">
      <c r="A7" s="24"/>
      <c r="B7" s="30"/>
      <c r="C7" s="24"/>
      <c r="D7" s="26"/>
      <c r="E7" s="26"/>
      <c r="F7" s="24"/>
      <c r="G7" s="24"/>
      <c r="H7" s="28"/>
      <c r="I7" s="28"/>
      <c r="J7" s="28">
        <f t="shared" ref="J7:J26" si="0">I7-H7</f>
        <v>0</v>
      </c>
      <c r="K7" s="28" t="str">
        <f t="shared" ref="K7:K26" si="1">IF(H7=0,"",J7/H7*100)</f>
        <v/>
      </c>
      <c r="L7" s="29"/>
    </row>
    <row r="8" customHeight="1" spans="1:12">
      <c r="A8" s="24"/>
      <c r="B8" s="30"/>
      <c r="C8" s="24"/>
      <c r="D8" s="26"/>
      <c r="E8" s="26"/>
      <c r="F8" s="24"/>
      <c r="G8" s="24"/>
      <c r="H8" s="28"/>
      <c r="I8" s="28"/>
      <c r="J8" s="28">
        <f t="shared" si="0"/>
        <v>0</v>
      </c>
      <c r="K8" s="28" t="str">
        <f t="shared" si="1"/>
        <v/>
      </c>
      <c r="L8" s="29"/>
    </row>
    <row r="9" customHeight="1" spans="1:12">
      <c r="A9" s="24"/>
      <c r="B9" s="30"/>
      <c r="C9" s="24"/>
      <c r="D9" s="26"/>
      <c r="E9" s="26"/>
      <c r="F9" s="24"/>
      <c r="G9" s="24"/>
      <c r="H9" s="28"/>
      <c r="I9" s="28"/>
      <c r="J9" s="28">
        <f t="shared" si="0"/>
        <v>0</v>
      </c>
      <c r="K9" s="28" t="str">
        <f t="shared" si="1"/>
        <v/>
      </c>
      <c r="L9" s="29"/>
    </row>
    <row r="10" customHeight="1" spans="1:12">
      <c r="A10" s="24"/>
      <c r="B10" s="30"/>
      <c r="C10" s="24"/>
      <c r="D10" s="26"/>
      <c r="E10" s="26"/>
      <c r="F10" s="24"/>
      <c r="G10" s="24"/>
      <c r="H10" s="28"/>
      <c r="I10" s="28"/>
      <c r="J10" s="28">
        <f t="shared" si="0"/>
        <v>0</v>
      </c>
      <c r="K10" s="28" t="str">
        <f t="shared" si="1"/>
        <v/>
      </c>
      <c r="L10" s="29"/>
    </row>
    <row r="11" customHeight="1" spans="1:12">
      <c r="A11" s="24"/>
      <c r="B11" s="30"/>
      <c r="C11" s="24"/>
      <c r="D11" s="26"/>
      <c r="E11" s="26"/>
      <c r="F11" s="24"/>
      <c r="G11" s="24"/>
      <c r="H11" s="28"/>
      <c r="I11" s="28"/>
      <c r="J11" s="28">
        <f t="shared" si="0"/>
        <v>0</v>
      </c>
      <c r="K11" s="28" t="str">
        <f t="shared" si="1"/>
        <v/>
      </c>
      <c r="L11" s="29"/>
    </row>
    <row r="12" customHeight="1" spans="1:12">
      <c r="A12" s="24"/>
      <c r="B12" s="30"/>
      <c r="C12" s="24"/>
      <c r="D12" s="26"/>
      <c r="E12" s="26"/>
      <c r="F12" s="24"/>
      <c r="G12" s="24"/>
      <c r="H12" s="28"/>
      <c r="I12" s="28"/>
      <c r="J12" s="28">
        <f t="shared" si="0"/>
        <v>0</v>
      </c>
      <c r="K12" s="28" t="str">
        <f t="shared" si="1"/>
        <v/>
      </c>
      <c r="L12" s="29"/>
    </row>
    <row r="13" customHeight="1" spans="1:12">
      <c r="A13" s="24"/>
      <c r="B13" s="30"/>
      <c r="C13" s="24"/>
      <c r="D13" s="26"/>
      <c r="E13" s="26"/>
      <c r="F13" s="24"/>
      <c r="G13" s="24"/>
      <c r="H13" s="28"/>
      <c r="I13" s="28"/>
      <c r="J13" s="28">
        <f t="shared" si="0"/>
        <v>0</v>
      </c>
      <c r="K13" s="28" t="str">
        <f t="shared" si="1"/>
        <v/>
      </c>
      <c r="L13" s="29"/>
    </row>
    <row r="14" customHeight="1" spans="1:12">
      <c r="A14" s="24"/>
      <c r="B14" s="30"/>
      <c r="C14" s="24"/>
      <c r="D14" s="26"/>
      <c r="E14" s="26"/>
      <c r="F14" s="24"/>
      <c r="G14" s="24"/>
      <c r="H14" s="28"/>
      <c r="I14" s="28"/>
      <c r="J14" s="28">
        <f t="shared" si="0"/>
        <v>0</v>
      </c>
      <c r="K14" s="28" t="str">
        <f t="shared" si="1"/>
        <v/>
      </c>
      <c r="L14" s="29"/>
    </row>
    <row r="15" customHeight="1" spans="1:12">
      <c r="A15" s="24"/>
      <c r="B15" s="30"/>
      <c r="C15" s="24"/>
      <c r="D15" s="26"/>
      <c r="E15" s="26"/>
      <c r="F15" s="24"/>
      <c r="G15" s="24"/>
      <c r="H15" s="28"/>
      <c r="I15" s="28"/>
      <c r="J15" s="28">
        <f t="shared" si="0"/>
        <v>0</v>
      </c>
      <c r="K15" s="28" t="str">
        <f t="shared" si="1"/>
        <v/>
      </c>
      <c r="L15" s="29"/>
    </row>
    <row r="16" customHeight="1" spans="1:12">
      <c r="A16" s="24"/>
      <c r="B16" s="30"/>
      <c r="C16" s="24"/>
      <c r="D16" s="26"/>
      <c r="E16" s="26"/>
      <c r="F16" s="24"/>
      <c r="G16" s="24"/>
      <c r="H16" s="28"/>
      <c r="I16" s="28"/>
      <c r="J16" s="28">
        <f t="shared" si="0"/>
        <v>0</v>
      </c>
      <c r="K16" s="28" t="str">
        <f t="shared" si="1"/>
        <v/>
      </c>
      <c r="L16" s="29"/>
    </row>
    <row r="17" customHeight="1" spans="1:12">
      <c r="A17" s="24"/>
      <c r="B17" s="31"/>
      <c r="C17" s="24"/>
      <c r="D17" s="26"/>
      <c r="E17" s="26"/>
      <c r="F17" s="24"/>
      <c r="G17" s="24"/>
      <c r="H17" s="28"/>
      <c r="I17" s="28"/>
      <c r="J17" s="28">
        <f t="shared" si="0"/>
        <v>0</v>
      </c>
      <c r="K17" s="28" t="str">
        <f t="shared" si="1"/>
        <v/>
      </c>
      <c r="L17" s="29"/>
    </row>
    <row r="18" customHeight="1" spans="1:12">
      <c r="A18" s="24"/>
      <c r="B18" s="30"/>
      <c r="C18" s="24"/>
      <c r="D18" s="26"/>
      <c r="E18" s="26"/>
      <c r="F18" s="24"/>
      <c r="G18" s="24"/>
      <c r="H18" s="28"/>
      <c r="I18" s="28"/>
      <c r="J18" s="28">
        <f t="shared" si="0"/>
        <v>0</v>
      </c>
      <c r="K18" s="28" t="str">
        <f t="shared" si="1"/>
        <v/>
      </c>
      <c r="L18" s="29"/>
    </row>
    <row r="19" customHeight="1" spans="1:12">
      <c r="A19" s="24"/>
      <c r="B19" s="30"/>
      <c r="C19" s="24"/>
      <c r="D19" s="26"/>
      <c r="E19" s="26"/>
      <c r="F19" s="24"/>
      <c r="G19" s="24"/>
      <c r="H19" s="28"/>
      <c r="I19" s="28"/>
      <c r="J19" s="28">
        <f t="shared" si="0"/>
        <v>0</v>
      </c>
      <c r="K19" s="28" t="str">
        <f t="shared" si="1"/>
        <v/>
      </c>
      <c r="L19" s="29"/>
    </row>
    <row r="20" customHeight="1" spans="1:12">
      <c r="A20" s="24"/>
      <c r="B20" s="30"/>
      <c r="C20" s="24"/>
      <c r="D20" s="26"/>
      <c r="E20" s="26"/>
      <c r="F20" s="24"/>
      <c r="G20" s="24"/>
      <c r="H20" s="28"/>
      <c r="I20" s="28"/>
      <c r="J20" s="28">
        <f t="shared" si="0"/>
        <v>0</v>
      </c>
      <c r="K20" s="28" t="str">
        <f t="shared" si="1"/>
        <v/>
      </c>
      <c r="L20" s="29"/>
    </row>
    <row r="21" customHeight="1" spans="1:12">
      <c r="A21" s="24"/>
      <c r="B21" s="30"/>
      <c r="C21" s="24"/>
      <c r="D21" s="26"/>
      <c r="E21" s="26"/>
      <c r="F21" s="24"/>
      <c r="G21" s="24"/>
      <c r="H21" s="28"/>
      <c r="I21" s="28"/>
      <c r="J21" s="28">
        <f t="shared" si="0"/>
        <v>0</v>
      </c>
      <c r="K21" s="28" t="str">
        <f t="shared" si="1"/>
        <v/>
      </c>
      <c r="L21" s="29"/>
    </row>
    <row r="22" customHeight="1" spans="1:12">
      <c r="A22" s="24"/>
      <c r="B22" s="30"/>
      <c r="C22" s="24"/>
      <c r="D22" s="26"/>
      <c r="E22" s="26"/>
      <c r="F22" s="24"/>
      <c r="G22" s="24"/>
      <c r="H22" s="28"/>
      <c r="I22" s="28"/>
      <c r="J22" s="28">
        <f t="shared" si="0"/>
        <v>0</v>
      </c>
      <c r="K22" s="28" t="str">
        <f t="shared" si="1"/>
        <v/>
      </c>
      <c r="L22" s="29"/>
    </row>
    <row r="23" customHeight="1" spans="1:12">
      <c r="A23" s="24"/>
      <c r="B23" s="30"/>
      <c r="C23" s="24"/>
      <c r="D23" s="26"/>
      <c r="E23" s="26"/>
      <c r="F23" s="24"/>
      <c r="G23" s="24"/>
      <c r="H23" s="28"/>
      <c r="I23" s="28"/>
      <c r="J23" s="28">
        <f t="shared" si="0"/>
        <v>0</v>
      </c>
      <c r="K23" s="28" t="str">
        <f t="shared" si="1"/>
        <v/>
      </c>
      <c r="L23" s="29"/>
    </row>
    <row r="24" customHeight="1" spans="1:12">
      <c r="A24" s="24"/>
      <c r="B24" s="30"/>
      <c r="C24" s="24"/>
      <c r="D24" s="26"/>
      <c r="E24" s="26"/>
      <c r="F24" s="24"/>
      <c r="G24" s="24"/>
      <c r="H24" s="28"/>
      <c r="I24" s="28"/>
      <c r="J24" s="28">
        <f t="shared" si="0"/>
        <v>0</v>
      </c>
      <c r="K24" s="28" t="str">
        <f t="shared" si="1"/>
        <v/>
      </c>
      <c r="L24" s="29"/>
    </row>
    <row r="25" customHeight="1" spans="1:12">
      <c r="A25" s="24"/>
      <c r="B25" s="30"/>
      <c r="C25" s="24"/>
      <c r="D25" s="26"/>
      <c r="E25" s="26"/>
      <c r="F25" s="24"/>
      <c r="G25" s="24"/>
      <c r="H25" s="28"/>
      <c r="I25" s="28"/>
      <c r="J25" s="28">
        <f t="shared" si="0"/>
        <v>0</v>
      </c>
      <c r="K25" s="28" t="str">
        <f t="shared" si="1"/>
        <v/>
      </c>
      <c r="L25" s="29"/>
    </row>
    <row r="26" customHeight="1" spans="1:12">
      <c r="A26" s="57" t="s">
        <v>613</v>
      </c>
      <c r="B26" s="162"/>
      <c r="C26" s="27"/>
      <c r="D26" s="28"/>
      <c r="E26" s="28"/>
      <c r="F26" s="158" t="s">
        <v>536</v>
      </c>
      <c r="G26" s="29"/>
      <c r="H26" s="41">
        <f>SUM(H6:H25)</f>
        <v>0</v>
      </c>
      <c r="I26" s="41">
        <f>SUM(I6:I25)</f>
        <v>0</v>
      </c>
      <c r="J26" s="28">
        <f t="shared" si="0"/>
        <v>0</v>
      </c>
      <c r="K26" s="28" t="str">
        <f t="shared" si="1"/>
        <v/>
      </c>
      <c r="L26" s="29"/>
    </row>
    <row r="27" customHeight="1" spans="1:12">
      <c r="A27" s="36" t="str">
        <f>填表信息!$A$6&amp;填表信息!$B$6</f>
        <v>产权持有人填表人：罗钰</v>
      </c>
      <c r="B27" s="36"/>
      <c r="C27" s="36"/>
      <c r="D27" s="36"/>
      <c r="E27" s="36"/>
      <c r="G27" s="36"/>
      <c r="H27" s="36"/>
      <c r="I27" s="36" t="str">
        <f>填表信息!A34&amp;填表信息!B34</f>
        <v>评估人员：XXX</v>
      </c>
      <c r="J27" s="36"/>
      <c r="K27" s="36"/>
      <c r="L27" s="36"/>
    </row>
    <row r="28" customHeight="1" spans="1:5">
      <c r="A28" s="37" t="str">
        <f>填表信息!A7&amp;" "&amp;TEXT(填表信息!B7,"yyyy年mm月dd日")</f>
        <v>填表日期： 2023年11月06日</v>
      </c>
      <c r="B28" s="47"/>
      <c r="C28" s="47"/>
      <c r="D28" s="47"/>
      <c r="E28" s="168"/>
    </row>
  </sheetData>
  <mergeCells count="4">
    <mergeCell ref="A1:L1"/>
    <mergeCell ref="A2:L2"/>
    <mergeCell ref="A4:C4"/>
    <mergeCell ref="A26:B26"/>
  </mergeCells>
  <printOptions horizontalCentered="1"/>
  <pageMargins left="1" right="1" top="0.87" bottom="0.87" header="1.06" footer="0.51"/>
  <pageSetup paperSize="9" scale="95" fitToHeight="0" orientation="landscape"/>
  <headerFooter alignWithMargins="0"/>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1">
    <pageSetUpPr fitToPage="1"/>
  </sheetPr>
  <dimension ref="A1:J31"/>
  <sheetViews>
    <sheetView view="pageBreakPreview" zoomScaleNormal="100" topLeftCell="A8" workbookViewId="0">
      <selection activeCell="B17" sqref="B17"/>
    </sheetView>
  </sheetViews>
  <sheetFormatPr defaultColWidth="9" defaultRowHeight="15.75" customHeight="1"/>
  <cols>
    <col min="1" max="1" width="5.1" style="13" customWidth="1"/>
    <col min="2" max="2" width="23.1" style="13" customWidth="1"/>
    <col min="3" max="3" width="12.6" style="13" customWidth="1"/>
    <col min="4" max="4" width="7.9" style="13" customWidth="1"/>
    <col min="5" max="5" width="20.4" style="13" customWidth="1"/>
    <col min="6" max="6" width="13" style="70" customWidth="1"/>
    <col min="7" max="7" width="12.9" style="13" customWidth="1"/>
    <col min="8" max="8" width="10.6" style="13" customWidth="1"/>
    <col min="9" max="9" width="9.6" style="13" customWidth="1"/>
    <col min="10" max="10" width="11.6" style="13" customWidth="1"/>
    <col min="11" max="16384" width="9" style="13"/>
  </cols>
  <sheetData>
    <row r="1" s="11" customFormat="1" ht="30" customHeight="1" spans="1:10">
      <c r="A1" s="14" t="s">
        <v>614</v>
      </c>
      <c r="B1" s="15"/>
      <c r="C1" s="15"/>
      <c r="D1" s="15"/>
      <c r="E1" s="15"/>
      <c r="F1" s="15"/>
      <c r="G1" s="15"/>
      <c r="H1" s="15"/>
      <c r="I1" s="15"/>
      <c r="J1" s="15"/>
    </row>
    <row r="2" ht="14.1" customHeight="1" spans="1:10">
      <c r="A2" s="16" t="str">
        <f>填表信息!A17&amp;" "&amp;TEXT(填表信息!B17,"yyyy年mm月dd日")</f>
        <v>评估基准日： 2023年07月31日</v>
      </c>
      <c r="B2" s="17"/>
      <c r="C2" s="17"/>
      <c r="D2" s="17"/>
      <c r="E2" s="17"/>
      <c r="F2" s="18"/>
      <c r="G2" s="18"/>
      <c r="H2" s="18"/>
      <c r="I2" s="18"/>
      <c r="J2" s="18"/>
    </row>
    <row r="3" ht="13.5" customHeight="1" spans="1:10">
      <c r="A3" s="17"/>
      <c r="B3" s="17"/>
      <c r="C3" s="17"/>
      <c r="D3" s="17"/>
      <c r="E3" s="17"/>
      <c r="F3" s="18"/>
      <c r="G3" s="18"/>
      <c r="H3" s="18"/>
      <c r="I3" s="19" t="s">
        <v>615</v>
      </c>
      <c r="J3" s="19"/>
    </row>
    <row r="4" customHeight="1" spans="1:10">
      <c r="A4" s="54" t="str">
        <f>填表信息!A5&amp;填表信息!B5</f>
        <v>产权持有人：北京巴布科克·威尔科克斯有限公司</v>
      </c>
      <c r="B4" s="54"/>
      <c r="C4" s="54"/>
      <c r="F4" s="316"/>
      <c r="I4" s="154" t="s">
        <v>353</v>
      </c>
      <c r="J4" s="154"/>
    </row>
    <row r="5" s="12" customFormat="1" customHeight="1" spans="1:10">
      <c r="A5" s="22" t="s">
        <v>511</v>
      </c>
      <c r="B5" s="22" t="s">
        <v>616</v>
      </c>
      <c r="C5" s="22" t="s">
        <v>575</v>
      </c>
      <c r="D5" s="22" t="s">
        <v>576</v>
      </c>
      <c r="E5" s="22" t="s">
        <v>617</v>
      </c>
      <c r="F5" s="22" t="s">
        <v>356</v>
      </c>
      <c r="G5" s="22" t="s">
        <v>248</v>
      </c>
      <c r="H5" s="22" t="s">
        <v>357</v>
      </c>
      <c r="I5" s="22" t="s">
        <v>515</v>
      </c>
      <c r="J5" s="22" t="s">
        <v>516</v>
      </c>
    </row>
    <row r="6" customHeight="1" spans="1:10">
      <c r="A6" s="24"/>
      <c r="B6" s="30"/>
      <c r="C6" s="24"/>
      <c r="D6" s="26"/>
      <c r="E6" s="317"/>
      <c r="F6" s="79"/>
      <c r="G6" s="28"/>
      <c r="H6" s="28">
        <f>G6-F6</f>
        <v>0</v>
      </c>
      <c r="I6" s="28" t="str">
        <f>IF(F6=0,"",H6/F6*100)</f>
        <v/>
      </c>
      <c r="J6" s="29"/>
    </row>
    <row r="7" customHeight="1" spans="1:10">
      <c r="A7" s="24"/>
      <c r="B7" s="30"/>
      <c r="C7" s="24"/>
      <c r="D7" s="26"/>
      <c r="E7" s="26"/>
      <c r="F7" s="79"/>
      <c r="G7" s="28"/>
      <c r="H7" s="28">
        <f t="shared" ref="H7:H29" si="0">G7-F7</f>
        <v>0</v>
      </c>
      <c r="I7" s="28" t="str">
        <f t="shared" ref="I7:I29" si="1">IF(F7=0,"",H7/F7*100)</f>
        <v/>
      </c>
      <c r="J7" s="29"/>
    </row>
    <row r="8" customHeight="1" spans="1:10">
      <c r="A8" s="24"/>
      <c r="B8" s="30"/>
      <c r="C8" s="24"/>
      <c r="D8" s="26"/>
      <c r="E8" s="26"/>
      <c r="F8" s="79"/>
      <c r="G8" s="28"/>
      <c r="H8" s="28">
        <f t="shared" si="0"/>
        <v>0</v>
      </c>
      <c r="I8" s="28" t="str">
        <f t="shared" si="1"/>
        <v/>
      </c>
      <c r="J8" s="29"/>
    </row>
    <row r="9" customHeight="1" spans="1:10">
      <c r="A9" s="24"/>
      <c r="B9" s="30"/>
      <c r="C9" s="24"/>
      <c r="D9" s="26"/>
      <c r="E9" s="26"/>
      <c r="F9" s="79"/>
      <c r="G9" s="28"/>
      <c r="H9" s="28">
        <f t="shared" si="0"/>
        <v>0</v>
      </c>
      <c r="I9" s="28" t="str">
        <f t="shared" si="1"/>
        <v/>
      </c>
      <c r="J9" s="29"/>
    </row>
    <row r="10" customHeight="1" spans="1:10">
      <c r="A10" s="24"/>
      <c r="B10" s="30"/>
      <c r="C10" s="24"/>
      <c r="D10" s="26"/>
      <c r="E10" s="26"/>
      <c r="F10" s="79"/>
      <c r="G10" s="28"/>
      <c r="H10" s="28">
        <f t="shared" si="0"/>
        <v>0</v>
      </c>
      <c r="I10" s="28" t="str">
        <f t="shared" si="1"/>
        <v/>
      </c>
      <c r="J10" s="29"/>
    </row>
    <row r="11" customHeight="1" spans="1:10">
      <c r="A11" s="24"/>
      <c r="B11" s="30"/>
      <c r="C11" s="24"/>
      <c r="D11" s="26"/>
      <c r="E11" s="26"/>
      <c r="F11" s="79"/>
      <c r="G11" s="28"/>
      <c r="H11" s="28">
        <f t="shared" si="0"/>
        <v>0</v>
      </c>
      <c r="I11" s="28" t="str">
        <f t="shared" si="1"/>
        <v/>
      </c>
      <c r="J11" s="29"/>
    </row>
    <row r="12" customHeight="1" spans="1:10">
      <c r="A12" s="24"/>
      <c r="B12" s="30"/>
      <c r="C12" s="24"/>
      <c r="D12" s="26"/>
      <c r="E12" s="42"/>
      <c r="F12" s="135"/>
      <c r="G12" s="28"/>
      <c r="H12" s="28">
        <f t="shared" si="0"/>
        <v>0</v>
      </c>
      <c r="I12" s="28" t="str">
        <f t="shared" si="1"/>
        <v/>
      </c>
      <c r="J12" s="29"/>
    </row>
    <row r="13" customHeight="1" spans="1:10">
      <c r="A13" s="24"/>
      <c r="B13" s="30"/>
      <c r="C13" s="24"/>
      <c r="D13" s="26"/>
      <c r="E13" s="42"/>
      <c r="F13" s="135"/>
      <c r="G13" s="28"/>
      <c r="H13" s="28">
        <f t="shared" si="0"/>
        <v>0</v>
      </c>
      <c r="I13" s="28" t="str">
        <f t="shared" si="1"/>
        <v/>
      </c>
      <c r="J13" s="29"/>
    </row>
    <row r="14" customHeight="1" spans="1:10">
      <c r="A14" s="24"/>
      <c r="B14" s="30"/>
      <c r="C14" s="24"/>
      <c r="D14" s="26"/>
      <c r="E14" s="42"/>
      <c r="F14" s="135"/>
      <c r="G14" s="28"/>
      <c r="H14" s="28">
        <f t="shared" si="0"/>
        <v>0</v>
      </c>
      <c r="I14" s="28" t="str">
        <f t="shared" si="1"/>
        <v/>
      </c>
      <c r="J14" s="29"/>
    </row>
    <row r="15" customHeight="1" spans="1:10">
      <c r="A15" s="24"/>
      <c r="B15" s="30"/>
      <c r="C15" s="24"/>
      <c r="D15" s="26"/>
      <c r="E15" s="42"/>
      <c r="F15" s="135"/>
      <c r="G15" s="28"/>
      <c r="H15" s="28">
        <f t="shared" si="0"/>
        <v>0</v>
      </c>
      <c r="I15" s="28" t="str">
        <f t="shared" si="1"/>
        <v/>
      </c>
      <c r="J15" s="29"/>
    </row>
    <row r="16" customHeight="1" spans="1:10">
      <c r="A16" s="24"/>
      <c r="B16" s="30"/>
      <c r="C16" s="24"/>
      <c r="D16" s="26"/>
      <c r="E16" s="42"/>
      <c r="F16" s="135"/>
      <c r="G16" s="28"/>
      <c r="H16" s="28">
        <f t="shared" si="0"/>
        <v>0</v>
      </c>
      <c r="I16" s="28" t="str">
        <f t="shared" si="1"/>
        <v/>
      </c>
      <c r="J16" s="29"/>
    </row>
    <row r="17" customHeight="1" spans="1:10">
      <c r="A17" s="24"/>
      <c r="B17" s="31"/>
      <c r="C17" s="24"/>
      <c r="D17" s="26"/>
      <c r="E17" s="42"/>
      <c r="F17" s="135"/>
      <c r="G17" s="28"/>
      <c r="H17" s="28">
        <f t="shared" si="0"/>
        <v>0</v>
      </c>
      <c r="I17" s="28" t="str">
        <f t="shared" si="1"/>
        <v/>
      </c>
      <c r="J17" s="29"/>
    </row>
    <row r="18" customHeight="1" spans="1:10">
      <c r="A18" s="24"/>
      <c r="B18" s="30"/>
      <c r="C18" s="24"/>
      <c r="D18" s="26"/>
      <c r="E18" s="42"/>
      <c r="F18" s="135"/>
      <c r="G18" s="28"/>
      <c r="H18" s="28">
        <f t="shared" si="0"/>
        <v>0</v>
      </c>
      <c r="I18" s="28" t="str">
        <f t="shared" si="1"/>
        <v/>
      </c>
      <c r="J18" s="29"/>
    </row>
    <row r="19" customHeight="1" spans="1:10">
      <c r="A19" s="24"/>
      <c r="B19" s="30"/>
      <c r="C19" s="24"/>
      <c r="D19" s="26"/>
      <c r="E19" s="42"/>
      <c r="F19" s="135"/>
      <c r="G19" s="28"/>
      <c r="H19" s="28">
        <f t="shared" si="0"/>
        <v>0</v>
      </c>
      <c r="I19" s="28" t="str">
        <f t="shared" si="1"/>
        <v/>
      </c>
      <c r="J19" s="29"/>
    </row>
    <row r="20" customHeight="1" spans="1:10">
      <c r="A20" s="24"/>
      <c r="B20" s="30"/>
      <c r="C20" s="24"/>
      <c r="D20" s="26"/>
      <c r="E20" s="42"/>
      <c r="F20" s="135"/>
      <c r="G20" s="28"/>
      <c r="H20" s="28">
        <f t="shared" si="0"/>
        <v>0</v>
      </c>
      <c r="I20" s="28" t="str">
        <f t="shared" si="1"/>
        <v/>
      </c>
      <c r="J20" s="29"/>
    </row>
    <row r="21" customHeight="1" spans="1:10">
      <c r="A21" s="24"/>
      <c r="B21" s="30"/>
      <c r="C21" s="24"/>
      <c r="D21" s="26"/>
      <c r="E21" s="42"/>
      <c r="F21" s="135"/>
      <c r="G21" s="28"/>
      <c r="H21" s="28">
        <f t="shared" si="0"/>
        <v>0</v>
      </c>
      <c r="I21" s="28" t="str">
        <f t="shared" si="1"/>
        <v/>
      </c>
      <c r="J21" s="29"/>
    </row>
    <row r="22" customHeight="1" spans="1:10">
      <c r="A22" s="24"/>
      <c r="B22" s="30"/>
      <c r="C22" s="24"/>
      <c r="D22" s="26"/>
      <c r="E22" s="42"/>
      <c r="F22" s="135"/>
      <c r="G22" s="28"/>
      <c r="H22" s="28">
        <f t="shared" si="0"/>
        <v>0</v>
      </c>
      <c r="I22" s="28" t="str">
        <f t="shared" si="1"/>
        <v/>
      </c>
      <c r="J22" s="29"/>
    </row>
    <row r="23" customHeight="1" spans="1:10">
      <c r="A23" s="24"/>
      <c r="B23" s="30"/>
      <c r="C23" s="24"/>
      <c r="D23" s="26"/>
      <c r="E23" s="42"/>
      <c r="F23" s="135"/>
      <c r="G23" s="28"/>
      <c r="H23" s="28">
        <f t="shared" si="0"/>
        <v>0</v>
      </c>
      <c r="I23" s="28" t="str">
        <f t="shared" si="1"/>
        <v/>
      </c>
      <c r="J23" s="29"/>
    </row>
    <row r="24" customHeight="1" spans="1:10">
      <c r="A24" s="24"/>
      <c r="B24" s="30"/>
      <c r="C24" s="24"/>
      <c r="D24" s="26"/>
      <c r="E24" s="42"/>
      <c r="F24" s="135"/>
      <c r="G24" s="28"/>
      <c r="H24" s="28">
        <f t="shared" si="0"/>
        <v>0</v>
      </c>
      <c r="I24" s="28" t="str">
        <f t="shared" si="1"/>
        <v/>
      </c>
      <c r="J24" s="29"/>
    </row>
    <row r="25" customHeight="1" spans="1:10">
      <c r="A25" s="24"/>
      <c r="B25" s="30"/>
      <c r="C25" s="24"/>
      <c r="D25" s="26"/>
      <c r="E25" s="42"/>
      <c r="F25" s="135"/>
      <c r="G25" s="28"/>
      <c r="H25" s="28">
        <f t="shared" si="0"/>
        <v>0</v>
      </c>
      <c r="I25" s="28" t="str">
        <f t="shared" si="1"/>
        <v/>
      </c>
      <c r="J25" s="29"/>
    </row>
    <row r="26" customHeight="1" spans="1:10">
      <c r="A26" s="32" t="s">
        <v>529</v>
      </c>
      <c r="B26" s="63"/>
      <c r="C26" s="24"/>
      <c r="D26" s="26"/>
      <c r="E26" s="42"/>
      <c r="F26" s="135">
        <f>SUM(F6:F25)</f>
        <v>0</v>
      </c>
      <c r="G26" s="135">
        <f>SUM(G6:G25)</f>
        <v>0</v>
      </c>
      <c r="H26" s="28">
        <f t="shared" si="0"/>
        <v>0</v>
      </c>
      <c r="I26" s="28" t="str">
        <f t="shared" si="1"/>
        <v/>
      </c>
      <c r="J26" s="29"/>
    </row>
    <row r="27" customHeight="1" spans="1:10">
      <c r="A27" s="32" t="s">
        <v>618</v>
      </c>
      <c r="B27" s="63"/>
      <c r="C27" s="24"/>
      <c r="D27" s="26"/>
      <c r="E27" s="42"/>
      <c r="F27" s="135"/>
      <c r="G27" s="28"/>
      <c r="H27" s="28">
        <f t="shared" si="0"/>
        <v>0</v>
      </c>
      <c r="I27" s="28" t="str">
        <f t="shared" si="1"/>
        <v/>
      </c>
      <c r="J27" s="29"/>
    </row>
    <row r="28" customHeight="1" spans="1:10">
      <c r="A28" s="32" t="s">
        <v>619</v>
      </c>
      <c r="B28" s="63"/>
      <c r="C28" s="24"/>
      <c r="D28" s="26"/>
      <c r="E28" s="42"/>
      <c r="F28" s="135"/>
      <c r="G28" s="27"/>
      <c r="H28" s="28">
        <f t="shared" si="0"/>
        <v>0</v>
      </c>
      <c r="I28" s="28" t="str">
        <f t="shared" si="1"/>
        <v/>
      </c>
      <c r="J28" s="29"/>
    </row>
    <row r="29" customHeight="1" spans="1:10">
      <c r="A29" s="32" t="s">
        <v>579</v>
      </c>
      <c r="B29" s="63"/>
      <c r="C29" s="29"/>
      <c r="D29" s="26"/>
      <c r="E29" s="42"/>
      <c r="F29" s="27">
        <f>F26-F27-F28</f>
        <v>0</v>
      </c>
      <c r="G29" s="27">
        <f>G26-G27-G28</f>
        <v>0</v>
      </c>
      <c r="H29" s="28">
        <f t="shared" si="0"/>
        <v>0</v>
      </c>
      <c r="I29" s="28" t="str">
        <f t="shared" si="1"/>
        <v/>
      </c>
      <c r="J29" s="29"/>
    </row>
    <row r="30" customHeight="1" spans="1:10">
      <c r="A30" s="36" t="str">
        <f>填表信息!$A$6&amp;填表信息!$B$6</f>
        <v>产权持有人填表人：罗钰</v>
      </c>
      <c r="B30" s="36"/>
      <c r="C30" s="36"/>
      <c r="D30" s="36"/>
      <c r="E30" s="36"/>
      <c r="F30" s="36"/>
      <c r="G30" s="36" t="str">
        <f>填表信息!A35&amp;填表信息!B35</f>
        <v>评估人员：XXX</v>
      </c>
      <c r="H30" s="36"/>
      <c r="I30" s="36"/>
      <c r="J30" s="36"/>
    </row>
    <row r="31" customHeight="1" spans="1:5">
      <c r="A31" s="37" t="str">
        <f>填表信息!A7&amp;" "&amp;TEXT(填表信息!B7,"yyyy年mm月dd日")</f>
        <v>填表日期： 2023年11月06日</v>
      </c>
      <c r="B31" s="47"/>
      <c r="C31" s="47"/>
      <c r="D31" s="47"/>
      <c r="E31" s="168"/>
    </row>
  </sheetData>
  <mergeCells count="9">
    <mergeCell ref="A1:J1"/>
    <mergeCell ref="A2:J2"/>
    <mergeCell ref="I3:J3"/>
    <mergeCell ref="A4:C4"/>
    <mergeCell ref="I4:J4"/>
    <mergeCell ref="A26:B26"/>
    <mergeCell ref="A27:B27"/>
    <mergeCell ref="A28:B28"/>
    <mergeCell ref="A29:B29"/>
  </mergeCells>
  <printOptions horizontalCentered="1"/>
  <pageMargins left="0.98" right="0.98" top="0.87" bottom="0.87" header="1.06" footer="0.51"/>
  <pageSetup paperSize="9" scale="91" fitToHeight="0" orientation="landscape"/>
  <headerFooter alignWithMargins="0"/>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2">
    <pageSetUpPr fitToPage="1"/>
  </sheetPr>
  <dimension ref="A1:M30"/>
  <sheetViews>
    <sheetView view="pageBreakPreview" zoomScaleNormal="100" topLeftCell="A7" workbookViewId="0">
      <selection activeCell="B17" sqref="B17"/>
    </sheetView>
  </sheetViews>
  <sheetFormatPr defaultColWidth="9" defaultRowHeight="15.75" customHeight="1"/>
  <cols>
    <col min="1" max="1" width="4.6" style="13" customWidth="1"/>
    <col min="2" max="2" width="16.4" style="13" customWidth="1"/>
    <col min="3" max="3" width="8.1" style="13" customWidth="1"/>
    <col min="4" max="4" width="11.4" style="13" customWidth="1"/>
    <col min="5" max="5" width="13.6" style="13" customWidth="1"/>
    <col min="6" max="6" width="9.4" style="13" customWidth="1"/>
    <col min="7" max="7" width="13.1" style="13" customWidth="1"/>
    <col min="8" max="8" width="11.9" style="13" customWidth="1"/>
    <col min="9" max="9" width="9.5" style="13" customWidth="1"/>
    <col min="10" max="10" width="9.4" style="13" customWidth="1"/>
    <col min="11" max="11" width="10.1" style="13" customWidth="1"/>
    <col min="12" max="16384" width="9" style="13"/>
  </cols>
  <sheetData>
    <row r="1" s="11" customFormat="1" ht="30" customHeight="1" spans="1:11">
      <c r="A1" s="14" t="s">
        <v>620</v>
      </c>
      <c r="B1" s="15"/>
      <c r="C1" s="15"/>
      <c r="D1" s="15"/>
      <c r="E1" s="15"/>
      <c r="F1" s="15"/>
      <c r="G1" s="15"/>
      <c r="H1" s="15"/>
      <c r="I1" s="15"/>
      <c r="J1" s="15"/>
      <c r="K1" s="15"/>
    </row>
    <row r="2" ht="14.1" customHeight="1" spans="1:13">
      <c r="A2" s="16" t="str">
        <f>填表信息!A17&amp;" "&amp;TEXT(填表信息!B17,"yyyy年mm月dd日")</f>
        <v>评估基准日： 2023年07月31日</v>
      </c>
      <c r="B2" s="17"/>
      <c r="C2" s="17"/>
      <c r="D2" s="17"/>
      <c r="E2" s="17"/>
      <c r="F2" s="17"/>
      <c r="G2" s="17"/>
      <c r="H2" s="18"/>
      <c r="I2" s="18"/>
      <c r="J2" s="18"/>
      <c r="K2" s="18"/>
      <c r="L2" s="18"/>
      <c r="M2" s="18"/>
    </row>
    <row r="3" ht="14.1" customHeight="1" spans="1:13">
      <c r="A3" s="17"/>
      <c r="B3" s="17"/>
      <c r="C3" s="17"/>
      <c r="D3" s="17"/>
      <c r="E3" s="17"/>
      <c r="F3" s="17"/>
      <c r="G3" s="17"/>
      <c r="H3" s="18"/>
      <c r="I3" s="18"/>
      <c r="J3" s="19" t="s">
        <v>621</v>
      </c>
      <c r="K3" s="19"/>
      <c r="L3" s="18"/>
      <c r="M3" s="18"/>
    </row>
    <row r="4" customHeight="1" spans="1:11">
      <c r="A4" s="54" t="str">
        <f>填表信息!A5&amp;填表信息!B5</f>
        <v>产权持有人：北京巴布科克·威尔科克斯有限公司</v>
      </c>
      <c r="B4" s="54"/>
      <c r="C4" s="54"/>
      <c r="J4" s="154" t="s">
        <v>353</v>
      </c>
      <c r="K4" s="154"/>
    </row>
    <row r="5" s="12" customFormat="1" customHeight="1" spans="1:11">
      <c r="A5" s="22" t="s">
        <v>511</v>
      </c>
      <c r="B5" s="22" t="s">
        <v>601</v>
      </c>
      <c r="C5" s="22" t="s">
        <v>611</v>
      </c>
      <c r="D5" s="22" t="s">
        <v>622</v>
      </c>
      <c r="E5" s="22" t="s">
        <v>623</v>
      </c>
      <c r="F5" s="22" t="s">
        <v>606</v>
      </c>
      <c r="G5" s="142" t="s">
        <v>356</v>
      </c>
      <c r="H5" s="22" t="s">
        <v>248</v>
      </c>
      <c r="I5" s="22" t="s">
        <v>357</v>
      </c>
      <c r="J5" s="22" t="s">
        <v>515</v>
      </c>
      <c r="K5" s="22" t="s">
        <v>516</v>
      </c>
    </row>
    <row r="6" customHeight="1" spans="1:11">
      <c r="A6" s="24"/>
      <c r="B6" s="30"/>
      <c r="C6" s="26"/>
      <c r="D6" s="24"/>
      <c r="E6" s="24"/>
      <c r="F6" s="24"/>
      <c r="G6" s="28"/>
      <c r="H6" s="28"/>
      <c r="I6" s="28">
        <f>H6-G6</f>
        <v>0</v>
      </c>
      <c r="J6" s="28" t="str">
        <f>IF(G6=0,"",I6/G6*100)</f>
        <v/>
      </c>
      <c r="K6" s="29"/>
    </row>
    <row r="7" customHeight="1" spans="1:11">
      <c r="A7" s="24"/>
      <c r="B7" s="30"/>
      <c r="C7" s="26"/>
      <c r="D7" s="24"/>
      <c r="E7" s="24"/>
      <c r="F7" s="24"/>
      <c r="G7" s="28"/>
      <c r="H7" s="28"/>
      <c r="I7" s="28">
        <f t="shared" ref="I7:I28" si="0">H7-G7</f>
        <v>0</v>
      </c>
      <c r="J7" s="28" t="str">
        <f t="shared" ref="J7:J28" si="1">IF(G7=0,"",I7/G7*100)</f>
        <v/>
      </c>
      <c r="K7" s="29"/>
    </row>
    <row r="8" customHeight="1" spans="1:11">
      <c r="A8" s="24"/>
      <c r="B8" s="30"/>
      <c r="C8" s="26"/>
      <c r="D8" s="24"/>
      <c r="E8" s="24"/>
      <c r="F8" s="24"/>
      <c r="G8" s="28"/>
      <c r="H8" s="28"/>
      <c r="I8" s="28">
        <f t="shared" si="0"/>
        <v>0</v>
      </c>
      <c r="J8" s="28" t="str">
        <f t="shared" si="1"/>
        <v/>
      </c>
      <c r="K8" s="29"/>
    </row>
    <row r="9" customHeight="1" spans="1:11">
      <c r="A9" s="24"/>
      <c r="B9" s="30"/>
      <c r="C9" s="26"/>
      <c r="D9" s="24"/>
      <c r="E9" s="24"/>
      <c r="F9" s="24"/>
      <c r="G9" s="28"/>
      <c r="H9" s="28"/>
      <c r="I9" s="28">
        <f t="shared" si="0"/>
        <v>0</v>
      </c>
      <c r="J9" s="28" t="str">
        <f t="shared" si="1"/>
        <v/>
      </c>
      <c r="K9" s="29"/>
    </row>
    <row r="10" customHeight="1" spans="1:11">
      <c r="A10" s="24"/>
      <c r="B10" s="30"/>
      <c r="C10" s="26"/>
      <c r="D10" s="24"/>
      <c r="E10" s="24"/>
      <c r="F10" s="24"/>
      <c r="G10" s="28"/>
      <c r="H10" s="28"/>
      <c r="I10" s="28">
        <f t="shared" si="0"/>
        <v>0</v>
      </c>
      <c r="J10" s="28" t="str">
        <f t="shared" si="1"/>
        <v/>
      </c>
      <c r="K10" s="29"/>
    </row>
    <row r="11" customHeight="1" spans="1:11">
      <c r="A11" s="24"/>
      <c r="B11" s="30"/>
      <c r="C11" s="26"/>
      <c r="D11" s="24"/>
      <c r="E11" s="24"/>
      <c r="F11" s="24"/>
      <c r="G11" s="28"/>
      <c r="H11" s="28"/>
      <c r="I11" s="28">
        <f t="shared" si="0"/>
        <v>0</v>
      </c>
      <c r="J11" s="28" t="str">
        <f t="shared" si="1"/>
        <v/>
      </c>
      <c r="K11" s="29"/>
    </row>
    <row r="12" customHeight="1" spans="1:11">
      <c r="A12" s="24"/>
      <c r="B12" s="30"/>
      <c r="C12" s="26"/>
      <c r="D12" s="24"/>
      <c r="E12" s="24"/>
      <c r="F12" s="24"/>
      <c r="G12" s="28"/>
      <c r="H12" s="28"/>
      <c r="I12" s="28">
        <f t="shared" si="0"/>
        <v>0</v>
      </c>
      <c r="J12" s="28" t="str">
        <f t="shared" si="1"/>
        <v/>
      </c>
      <c r="K12" s="29"/>
    </row>
    <row r="13" customHeight="1" spans="1:11">
      <c r="A13" s="24"/>
      <c r="B13" s="30"/>
      <c r="C13" s="26"/>
      <c r="D13" s="24"/>
      <c r="E13" s="24"/>
      <c r="F13" s="24"/>
      <c r="G13" s="28"/>
      <c r="H13" s="28"/>
      <c r="I13" s="28">
        <f t="shared" si="0"/>
        <v>0</v>
      </c>
      <c r="J13" s="28" t="str">
        <f t="shared" si="1"/>
        <v/>
      </c>
      <c r="K13" s="29"/>
    </row>
    <row r="14" customHeight="1" spans="1:11">
      <c r="A14" s="24"/>
      <c r="B14" s="30"/>
      <c r="C14" s="26"/>
      <c r="D14" s="24"/>
      <c r="E14" s="24"/>
      <c r="F14" s="24"/>
      <c r="G14" s="28"/>
      <c r="H14" s="28"/>
      <c r="I14" s="28">
        <f t="shared" si="0"/>
        <v>0</v>
      </c>
      <c r="J14" s="28" t="str">
        <f t="shared" si="1"/>
        <v/>
      </c>
      <c r="K14" s="29"/>
    </row>
    <row r="15" customHeight="1" spans="1:11">
      <c r="A15" s="24"/>
      <c r="B15" s="30"/>
      <c r="C15" s="26"/>
      <c r="D15" s="24"/>
      <c r="E15" s="24"/>
      <c r="F15" s="24"/>
      <c r="G15" s="28"/>
      <c r="H15" s="28"/>
      <c r="I15" s="28">
        <f t="shared" si="0"/>
        <v>0</v>
      </c>
      <c r="J15" s="28" t="str">
        <f t="shared" si="1"/>
        <v/>
      </c>
      <c r="K15" s="29"/>
    </row>
    <row r="16" customHeight="1" spans="1:11">
      <c r="A16" s="24"/>
      <c r="B16" s="30"/>
      <c r="C16" s="26"/>
      <c r="D16" s="24"/>
      <c r="E16" s="24"/>
      <c r="F16" s="24"/>
      <c r="G16" s="28"/>
      <c r="H16" s="28"/>
      <c r="I16" s="28">
        <f t="shared" si="0"/>
        <v>0</v>
      </c>
      <c r="J16" s="28" t="str">
        <f t="shared" si="1"/>
        <v/>
      </c>
      <c r="K16" s="29"/>
    </row>
    <row r="17" customHeight="1" spans="1:11">
      <c r="A17" s="24"/>
      <c r="B17" s="31"/>
      <c r="C17" s="26"/>
      <c r="D17" s="24"/>
      <c r="E17" s="24"/>
      <c r="F17" s="24"/>
      <c r="G17" s="28"/>
      <c r="H17" s="28"/>
      <c r="I17" s="28">
        <f t="shared" si="0"/>
        <v>0</v>
      </c>
      <c r="J17" s="28" t="str">
        <f t="shared" si="1"/>
        <v/>
      </c>
      <c r="K17" s="29"/>
    </row>
    <row r="18" customHeight="1" spans="1:11">
      <c r="A18" s="24"/>
      <c r="B18" s="30"/>
      <c r="C18" s="26"/>
      <c r="D18" s="24"/>
      <c r="E18" s="24"/>
      <c r="F18" s="24"/>
      <c r="G18" s="28"/>
      <c r="H18" s="28"/>
      <c r="I18" s="28">
        <f t="shared" si="0"/>
        <v>0</v>
      </c>
      <c r="J18" s="28" t="str">
        <f t="shared" si="1"/>
        <v/>
      </c>
      <c r="K18" s="29"/>
    </row>
    <row r="19" customHeight="1" spans="1:11">
      <c r="A19" s="24"/>
      <c r="B19" s="30"/>
      <c r="C19" s="26"/>
      <c r="D19" s="24"/>
      <c r="E19" s="24"/>
      <c r="F19" s="24"/>
      <c r="G19" s="28"/>
      <c r="H19" s="28"/>
      <c r="I19" s="28">
        <f t="shared" si="0"/>
        <v>0</v>
      </c>
      <c r="J19" s="28" t="str">
        <f t="shared" si="1"/>
        <v/>
      </c>
      <c r="K19" s="29"/>
    </row>
    <row r="20" customHeight="1" spans="1:11">
      <c r="A20" s="24"/>
      <c r="B20" s="30"/>
      <c r="C20" s="26"/>
      <c r="D20" s="24"/>
      <c r="E20" s="24"/>
      <c r="F20" s="24"/>
      <c r="G20" s="28"/>
      <c r="H20" s="28"/>
      <c r="I20" s="28">
        <f t="shared" si="0"/>
        <v>0</v>
      </c>
      <c r="J20" s="28" t="str">
        <f t="shared" si="1"/>
        <v/>
      </c>
      <c r="K20" s="29"/>
    </row>
    <row r="21" customHeight="1" spans="1:11">
      <c r="A21" s="24"/>
      <c r="B21" s="30"/>
      <c r="C21" s="26"/>
      <c r="D21" s="24"/>
      <c r="E21" s="24"/>
      <c r="F21" s="24"/>
      <c r="G21" s="28"/>
      <c r="H21" s="28"/>
      <c r="I21" s="28">
        <f t="shared" si="0"/>
        <v>0</v>
      </c>
      <c r="J21" s="28" t="str">
        <f t="shared" si="1"/>
        <v/>
      </c>
      <c r="K21" s="29"/>
    </row>
    <row r="22" customHeight="1" spans="1:11">
      <c r="A22" s="24"/>
      <c r="B22" s="30"/>
      <c r="C22" s="26"/>
      <c r="D22" s="24"/>
      <c r="E22" s="24"/>
      <c r="F22" s="24"/>
      <c r="G22" s="28"/>
      <c r="H22" s="28"/>
      <c r="I22" s="28">
        <f t="shared" si="0"/>
        <v>0</v>
      </c>
      <c r="J22" s="28" t="str">
        <f t="shared" si="1"/>
        <v/>
      </c>
      <c r="K22" s="29"/>
    </row>
    <row r="23" customHeight="1" spans="1:11">
      <c r="A23" s="24"/>
      <c r="B23" s="30"/>
      <c r="C23" s="26"/>
      <c r="D23" s="24"/>
      <c r="E23" s="24"/>
      <c r="F23" s="24"/>
      <c r="G23" s="28"/>
      <c r="H23" s="28"/>
      <c r="I23" s="28">
        <f t="shared" si="0"/>
        <v>0</v>
      </c>
      <c r="J23" s="28" t="str">
        <f t="shared" si="1"/>
        <v/>
      </c>
      <c r="K23" s="29"/>
    </row>
    <row r="24" customHeight="1" spans="1:11">
      <c r="A24" s="24"/>
      <c r="B24" s="30"/>
      <c r="C24" s="26"/>
      <c r="D24" s="24"/>
      <c r="E24" s="24"/>
      <c r="F24" s="24"/>
      <c r="G24" s="28"/>
      <c r="H24" s="28"/>
      <c r="I24" s="28">
        <f t="shared" si="0"/>
        <v>0</v>
      </c>
      <c r="J24" s="28" t="str">
        <f t="shared" si="1"/>
        <v/>
      </c>
      <c r="K24" s="29"/>
    </row>
    <row r="25" customHeight="1" spans="1:11">
      <c r="A25" s="24"/>
      <c r="B25" s="30"/>
      <c r="C25" s="26"/>
      <c r="D25" s="24"/>
      <c r="E25" s="24"/>
      <c r="F25" s="24"/>
      <c r="G25" s="28"/>
      <c r="H25" s="28"/>
      <c r="I25" s="28">
        <f t="shared" si="0"/>
        <v>0</v>
      </c>
      <c r="J25" s="28" t="str">
        <f t="shared" si="1"/>
        <v/>
      </c>
      <c r="K25" s="29"/>
    </row>
    <row r="26" customHeight="1" spans="1:11">
      <c r="A26" s="32" t="s">
        <v>529</v>
      </c>
      <c r="B26" s="63"/>
      <c r="C26" s="24"/>
      <c r="D26" s="26"/>
      <c r="E26" s="26"/>
      <c r="F26" s="26"/>
      <c r="G26" s="28">
        <f>SUM(G6:G25)</f>
        <v>0</v>
      </c>
      <c r="H26" s="28">
        <f>SUM(H6:H25)</f>
        <v>0</v>
      </c>
      <c r="I26" s="28">
        <f t="shared" si="0"/>
        <v>0</v>
      </c>
      <c r="J26" s="28" t="str">
        <f t="shared" si="1"/>
        <v/>
      </c>
      <c r="K26" s="29"/>
    </row>
    <row r="27" customHeight="1" spans="1:11">
      <c r="A27" s="32" t="s">
        <v>624</v>
      </c>
      <c r="B27" s="33"/>
      <c r="C27" s="24"/>
      <c r="D27" s="26"/>
      <c r="E27" s="26"/>
      <c r="F27" s="26"/>
      <c r="G27" s="28"/>
      <c r="H27" s="28"/>
      <c r="I27" s="28">
        <f t="shared" si="0"/>
        <v>0</v>
      </c>
      <c r="J27" s="28" t="str">
        <f t="shared" si="1"/>
        <v/>
      </c>
      <c r="K27" s="29"/>
    </row>
    <row r="28" customHeight="1" spans="1:11">
      <c r="A28" s="32" t="s">
        <v>529</v>
      </c>
      <c r="B28" s="63"/>
      <c r="C28" s="24"/>
      <c r="D28" s="26"/>
      <c r="E28" s="26"/>
      <c r="F28" s="26"/>
      <c r="G28" s="28">
        <f>G26-G27</f>
        <v>0</v>
      </c>
      <c r="H28" s="28">
        <f>H26-H27</f>
        <v>0</v>
      </c>
      <c r="I28" s="28">
        <f t="shared" si="0"/>
        <v>0</v>
      </c>
      <c r="J28" s="28" t="str">
        <f t="shared" si="1"/>
        <v/>
      </c>
      <c r="K28" s="29"/>
    </row>
    <row r="29" customHeight="1" spans="1:11">
      <c r="A29" s="36" t="str">
        <f>填表信息!$A$6&amp;填表信息!$B$6</f>
        <v>产权持有人填表人：罗钰</v>
      </c>
      <c r="B29" s="36"/>
      <c r="C29" s="36"/>
      <c r="D29" s="36"/>
      <c r="E29" s="36"/>
      <c r="G29" s="36"/>
      <c r="H29" s="36" t="str">
        <f>填表信息!A36&amp;填表信息!B36</f>
        <v>评估人员：XXX</v>
      </c>
      <c r="I29" s="36"/>
      <c r="J29" s="36"/>
      <c r="K29" s="36"/>
    </row>
    <row r="30" customHeight="1" spans="1:5">
      <c r="A30" s="37" t="str">
        <f>填表信息!A7&amp;" "&amp;TEXT(填表信息!B7,"yyyy年mm月dd日")</f>
        <v>填表日期： 2023年11月06日</v>
      </c>
      <c r="B30" s="47"/>
      <c r="C30" s="47"/>
      <c r="D30" s="47"/>
      <c r="E30" s="168"/>
    </row>
  </sheetData>
  <mergeCells count="8">
    <mergeCell ref="A1:K1"/>
    <mergeCell ref="A2:K2"/>
    <mergeCell ref="J3:K3"/>
    <mergeCell ref="A4:C4"/>
    <mergeCell ref="J4:K4"/>
    <mergeCell ref="A26:B26"/>
    <mergeCell ref="A27:B27"/>
    <mergeCell ref="A28:B28"/>
  </mergeCells>
  <printOptions horizontalCentered="1"/>
  <pageMargins left="0.35" right="0.35" top="0.87" bottom="0.87" header="1.06" footer="0.51"/>
  <pageSetup paperSize="9" fitToHeight="0" orientation="landscape"/>
  <headerFooter alignWithMargins="0"/>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3">
    <pageSetUpPr fitToPage="1"/>
  </sheetPr>
  <dimension ref="A1:L29"/>
  <sheetViews>
    <sheetView view="pageBreakPreview" zoomScaleNormal="100" topLeftCell="A6" workbookViewId="0">
      <selection activeCell="B17" sqref="B17"/>
    </sheetView>
  </sheetViews>
  <sheetFormatPr defaultColWidth="9" defaultRowHeight="15.75" customHeight="1"/>
  <cols>
    <col min="1" max="1" width="4.1" style="13" customWidth="1"/>
    <col min="2" max="2" width="14.9" style="13" customWidth="1"/>
    <col min="3" max="3" width="9" style="13"/>
    <col min="4" max="5" width="7.6" style="13" customWidth="1"/>
    <col min="6" max="6" width="8.9" style="13" customWidth="1"/>
    <col min="7" max="7" width="8.6" style="13" customWidth="1"/>
    <col min="8" max="8" width="11" style="13" customWidth="1"/>
    <col min="9" max="9" width="12.6" style="13" customWidth="1"/>
    <col min="10" max="10" width="8" style="13" customWidth="1"/>
    <col min="11" max="16384" width="9" style="13"/>
  </cols>
  <sheetData>
    <row r="1" s="11" customFormat="1" ht="30" customHeight="1" spans="1:12">
      <c r="A1" s="14" t="s">
        <v>625</v>
      </c>
      <c r="B1" s="15"/>
      <c r="C1" s="15"/>
      <c r="D1" s="15"/>
      <c r="E1" s="15"/>
      <c r="F1" s="15"/>
      <c r="G1" s="15"/>
      <c r="H1" s="15"/>
      <c r="I1" s="15"/>
      <c r="J1" s="15"/>
      <c r="K1" s="15"/>
      <c r="L1" s="15"/>
    </row>
    <row r="2" ht="14.1" customHeight="1" spans="1:12">
      <c r="A2" s="16" t="str">
        <f>填表信息!A17&amp;" "&amp;TEXT(填表信息!B17,"yyyy年mm月dd日")</f>
        <v>评估基准日： 2023年07月31日</v>
      </c>
      <c r="B2" s="17"/>
      <c r="C2" s="17"/>
      <c r="D2" s="17"/>
      <c r="E2" s="17"/>
      <c r="F2" s="17"/>
      <c r="G2" s="17"/>
      <c r="H2" s="18"/>
      <c r="I2" s="18"/>
      <c r="J2" s="18"/>
      <c r="K2" s="18"/>
      <c r="L2" s="18"/>
    </row>
    <row r="3" ht="14.1" customHeight="1" spans="1:12">
      <c r="A3" s="17"/>
      <c r="B3" s="17"/>
      <c r="C3" s="17"/>
      <c r="D3" s="17"/>
      <c r="E3" s="17"/>
      <c r="F3" s="17"/>
      <c r="G3" s="17"/>
      <c r="H3" s="18"/>
      <c r="I3" s="18"/>
      <c r="J3" s="18"/>
      <c r="K3" s="18"/>
      <c r="L3" s="19" t="s">
        <v>626</v>
      </c>
    </row>
    <row r="4" customHeight="1" spans="1:12">
      <c r="A4" s="54" t="str">
        <f>填表信息!A5&amp;填表信息!B5</f>
        <v>产权持有人：北京巴布科克·威尔科克斯有限公司</v>
      </c>
      <c r="B4" s="54"/>
      <c r="C4" s="54"/>
      <c r="L4" s="21" t="s">
        <v>353</v>
      </c>
    </row>
    <row r="5" s="12" customFormat="1" ht="27" customHeight="1" spans="1:12">
      <c r="A5" s="22" t="s">
        <v>511</v>
      </c>
      <c r="B5" s="22" t="s">
        <v>601</v>
      </c>
      <c r="C5" s="22" t="s">
        <v>627</v>
      </c>
      <c r="D5" s="22" t="s">
        <v>611</v>
      </c>
      <c r="E5" s="22" t="s">
        <v>628</v>
      </c>
      <c r="F5" s="142" t="s">
        <v>629</v>
      </c>
      <c r="G5" s="22" t="s">
        <v>630</v>
      </c>
      <c r="H5" s="142" t="s">
        <v>356</v>
      </c>
      <c r="I5" s="22" t="s">
        <v>248</v>
      </c>
      <c r="J5" s="22" t="s">
        <v>357</v>
      </c>
      <c r="K5" s="22" t="s">
        <v>515</v>
      </c>
      <c r="L5" s="22" t="s">
        <v>516</v>
      </c>
    </row>
    <row r="6" customHeight="1" spans="1:12">
      <c r="A6" s="24"/>
      <c r="B6" s="30"/>
      <c r="C6" s="24"/>
      <c r="D6" s="26"/>
      <c r="E6" s="24"/>
      <c r="F6" s="24"/>
      <c r="G6" s="28"/>
      <c r="H6" s="28"/>
      <c r="I6" s="28"/>
      <c r="J6" s="28">
        <f>I6-H6</f>
        <v>0</v>
      </c>
      <c r="K6" s="28" t="str">
        <f>IF(H6=0,"",J6/H6*100)</f>
        <v/>
      </c>
      <c r="L6" s="29"/>
    </row>
    <row r="7" customHeight="1" spans="1:12">
      <c r="A7" s="24"/>
      <c r="B7" s="30"/>
      <c r="C7" s="24"/>
      <c r="D7" s="26"/>
      <c r="E7" s="24"/>
      <c r="F7" s="24"/>
      <c r="G7" s="28"/>
      <c r="H7" s="28"/>
      <c r="I7" s="28"/>
      <c r="J7" s="28">
        <f t="shared" ref="J7:J25" si="0">I7-H7</f>
        <v>0</v>
      </c>
      <c r="K7" s="28" t="str">
        <f t="shared" ref="K7:K25" si="1">IF(H7=0,"",J7/H7*100)</f>
        <v/>
      </c>
      <c r="L7" s="29"/>
    </row>
    <row r="8" customHeight="1" spans="1:12">
      <c r="A8" s="24"/>
      <c r="B8" s="30"/>
      <c r="C8" s="24"/>
      <c r="D8" s="26"/>
      <c r="E8" s="24"/>
      <c r="G8" s="28"/>
      <c r="H8" s="28"/>
      <c r="I8" s="28"/>
      <c r="J8" s="28">
        <f t="shared" si="0"/>
        <v>0</v>
      </c>
      <c r="K8" s="28" t="str">
        <f t="shared" si="1"/>
        <v/>
      </c>
      <c r="L8" s="29"/>
    </row>
    <row r="9" customHeight="1" spans="1:12">
      <c r="A9" s="24"/>
      <c r="B9" s="30"/>
      <c r="C9" s="24"/>
      <c r="D9" s="26"/>
      <c r="E9" s="24"/>
      <c r="F9" s="24"/>
      <c r="G9" s="28"/>
      <c r="H9" s="28"/>
      <c r="I9" s="28"/>
      <c r="J9" s="28">
        <f t="shared" si="0"/>
        <v>0</v>
      </c>
      <c r="K9" s="28" t="str">
        <f t="shared" si="1"/>
        <v/>
      </c>
      <c r="L9" s="29"/>
    </row>
    <row r="10" customHeight="1" spans="1:12">
      <c r="A10" s="24"/>
      <c r="B10" s="30"/>
      <c r="C10" s="24"/>
      <c r="D10" s="26"/>
      <c r="E10" s="24"/>
      <c r="F10" s="24"/>
      <c r="G10" s="28"/>
      <c r="H10" s="28"/>
      <c r="I10" s="28"/>
      <c r="J10" s="28">
        <f t="shared" si="0"/>
        <v>0</v>
      </c>
      <c r="K10" s="28" t="str">
        <f t="shared" si="1"/>
        <v/>
      </c>
      <c r="L10" s="29"/>
    </row>
    <row r="11" customHeight="1" spans="1:12">
      <c r="A11" s="24"/>
      <c r="B11" s="30"/>
      <c r="C11" s="24"/>
      <c r="D11" s="26"/>
      <c r="E11" s="24"/>
      <c r="F11" s="24"/>
      <c r="G11" s="28"/>
      <c r="H11" s="28"/>
      <c r="I11" s="28"/>
      <c r="J11" s="28">
        <f t="shared" si="0"/>
        <v>0</v>
      </c>
      <c r="K11" s="28" t="str">
        <f t="shared" si="1"/>
        <v/>
      </c>
      <c r="L11" s="29"/>
    </row>
    <row r="12" customHeight="1" spans="1:12">
      <c r="A12" s="24"/>
      <c r="B12" s="30"/>
      <c r="C12" s="24"/>
      <c r="D12" s="26"/>
      <c r="E12" s="24"/>
      <c r="F12" s="24"/>
      <c r="G12" s="28"/>
      <c r="H12" s="28"/>
      <c r="I12" s="28"/>
      <c r="J12" s="28">
        <f t="shared" si="0"/>
        <v>0</v>
      </c>
      <c r="K12" s="28" t="str">
        <f t="shared" si="1"/>
        <v/>
      </c>
      <c r="L12" s="29"/>
    </row>
    <row r="13" customHeight="1" spans="1:12">
      <c r="A13" s="24"/>
      <c r="B13" s="30"/>
      <c r="C13" s="24"/>
      <c r="D13" s="26"/>
      <c r="E13" s="24"/>
      <c r="F13" s="24"/>
      <c r="G13" s="28"/>
      <c r="H13" s="28"/>
      <c r="I13" s="28"/>
      <c r="J13" s="28">
        <f t="shared" si="0"/>
        <v>0</v>
      </c>
      <c r="K13" s="28" t="str">
        <f t="shared" si="1"/>
        <v/>
      </c>
      <c r="L13" s="29"/>
    </row>
    <row r="14" customHeight="1" spans="1:12">
      <c r="A14" s="24"/>
      <c r="B14" s="30"/>
      <c r="C14" s="24"/>
      <c r="D14" s="26"/>
      <c r="E14" s="24"/>
      <c r="F14" s="24"/>
      <c r="G14" s="28"/>
      <c r="H14" s="28"/>
      <c r="I14" s="28"/>
      <c r="J14" s="28">
        <f t="shared" si="0"/>
        <v>0</v>
      </c>
      <c r="K14" s="28" t="str">
        <f t="shared" si="1"/>
        <v/>
      </c>
      <c r="L14" s="29"/>
    </row>
    <row r="15" customHeight="1" spans="1:12">
      <c r="A15" s="24"/>
      <c r="B15" s="30"/>
      <c r="C15" s="24"/>
      <c r="D15" s="26"/>
      <c r="E15" s="24"/>
      <c r="F15" s="24"/>
      <c r="G15" s="28"/>
      <c r="H15" s="28"/>
      <c r="I15" s="28"/>
      <c r="J15" s="28">
        <f t="shared" si="0"/>
        <v>0</v>
      </c>
      <c r="K15" s="28" t="str">
        <f t="shared" si="1"/>
        <v/>
      </c>
      <c r="L15" s="29"/>
    </row>
    <row r="16" customHeight="1" spans="1:12">
      <c r="A16" s="24"/>
      <c r="B16" s="30"/>
      <c r="C16" s="24"/>
      <c r="D16" s="26"/>
      <c r="E16" s="24"/>
      <c r="F16" s="24"/>
      <c r="G16" s="28"/>
      <c r="H16" s="28"/>
      <c r="I16" s="28"/>
      <c r="J16" s="28">
        <f t="shared" si="0"/>
        <v>0</v>
      </c>
      <c r="K16" s="28" t="str">
        <f t="shared" si="1"/>
        <v/>
      </c>
      <c r="L16" s="29"/>
    </row>
    <row r="17" customHeight="1" spans="1:12">
      <c r="A17" s="24"/>
      <c r="B17" s="31"/>
      <c r="C17" s="24"/>
      <c r="D17" s="26"/>
      <c r="E17" s="24"/>
      <c r="F17" s="24"/>
      <c r="G17" s="28"/>
      <c r="H17" s="28"/>
      <c r="I17" s="28"/>
      <c r="J17" s="28">
        <f t="shared" si="0"/>
        <v>0</v>
      </c>
      <c r="K17" s="28" t="str">
        <f t="shared" si="1"/>
        <v/>
      </c>
      <c r="L17" s="29"/>
    </row>
    <row r="18" customHeight="1" spans="1:12">
      <c r="A18" s="24"/>
      <c r="B18" s="30"/>
      <c r="C18" s="24"/>
      <c r="D18" s="26"/>
      <c r="E18" s="24"/>
      <c r="F18" s="24"/>
      <c r="G18" s="28"/>
      <c r="H18" s="28"/>
      <c r="I18" s="28"/>
      <c r="J18" s="28">
        <f t="shared" si="0"/>
        <v>0</v>
      </c>
      <c r="K18" s="28" t="str">
        <f t="shared" si="1"/>
        <v/>
      </c>
      <c r="L18" s="29"/>
    </row>
    <row r="19" customHeight="1" spans="1:12">
      <c r="A19" s="24"/>
      <c r="B19" s="30"/>
      <c r="C19" s="24"/>
      <c r="D19" s="26"/>
      <c r="E19" s="24"/>
      <c r="F19" s="24"/>
      <c r="G19" s="28"/>
      <c r="H19" s="28"/>
      <c r="I19" s="28"/>
      <c r="J19" s="28">
        <f t="shared" si="0"/>
        <v>0</v>
      </c>
      <c r="K19" s="28" t="str">
        <f t="shared" si="1"/>
        <v/>
      </c>
      <c r="L19" s="29"/>
    </row>
    <row r="20" customHeight="1" spans="1:12">
      <c r="A20" s="24"/>
      <c r="B20" s="30"/>
      <c r="C20" s="24"/>
      <c r="D20" s="26"/>
      <c r="E20" s="24"/>
      <c r="F20" s="24"/>
      <c r="G20" s="28"/>
      <c r="H20" s="28"/>
      <c r="I20" s="28"/>
      <c r="J20" s="28">
        <f t="shared" si="0"/>
        <v>0</v>
      </c>
      <c r="K20" s="28" t="str">
        <f t="shared" si="1"/>
        <v/>
      </c>
      <c r="L20" s="29"/>
    </row>
    <row r="21" customHeight="1" spans="1:12">
      <c r="A21" s="24"/>
      <c r="B21" s="30"/>
      <c r="C21" s="24"/>
      <c r="D21" s="26"/>
      <c r="E21" s="24"/>
      <c r="F21" s="24"/>
      <c r="G21" s="28"/>
      <c r="H21" s="28"/>
      <c r="I21" s="28"/>
      <c r="J21" s="28">
        <f t="shared" si="0"/>
        <v>0</v>
      </c>
      <c r="K21" s="28" t="str">
        <f t="shared" si="1"/>
        <v/>
      </c>
      <c r="L21" s="29"/>
    </row>
    <row r="22" customHeight="1" spans="1:12">
      <c r="A22" s="24"/>
      <c r="B22" s="30"/>
      <c r="C22" s="24"/>
      <c r="D22" s="26"/>
      <c r="E22" s="24"/>
      <c r="F22" s="24"/>
      <c r="G22" s="28"/>
      <c r="H22" s="28"/>
      <c r="I22" s="28"/>
      <c r="J22" s="28">
        <f t="shared" si="0"/>
        <v>0</v>
      </c>
      <c r="K22" s="28" t="str">
        <f t="shared" si="1"/>
        <v/>
      </c>
      <c r="L22" s="29"/>
    </row>
    <row r="23" customHeight="1" spans="1:12">
      <c r="A23" s="24"/>
      <c r="B23" s="30"/>
      <c r="C23" s="24"/>
      <c r="D23" s="26"/>
      <c r="E23" s="24"/>
      <c r="F23" s="24"/>
      <c r="G23" s="28"/>
      <c r="H23" s="28"/>
      <c r="I23" s="28"/>
      <c r="J23" s="28">
        <f t="shared" si="0"/>
        <v>0</v>
      </c>
      <c r="K23" s="28" t="str">
        <f t="shared" si="1"/>
        <v/>
      </c>
      <c r="L23" s="29"/>
    </row>
    <row r="24" customHeight="1" spans="1:12">
      <c r="A24" s="24"/>
      <c r="B24" s="30"/>
      <c r="C24" s="24"/>
      <c r="D24" s="26"/>
      <c r="E24" s="24"/>
      <c r="F24" s="24"/>
      <c r="G24" s="28"/>
      <c r="H24" s="28"/>
      <c r="I24" s="28"/>
      <c r="J24" s="28">
        <f t="shared" si="0"/>
        <v>0</v>
      </c>
      <c r="K24" s="28" t="str">
        <f t="shared" si="1"/>
        <v/>
      </c>
      <c r="L24" s="29"/>
    </row>
    <row r="25" customHeight="1" spans="1:12">
      <c r="A25" s="22" t="s">
        <v>613</v>
      </c>
      <c r="B25" s="24"/>
      <c r="C25" s="29"/>
      <c r="D25" s="29"/>
      <c r="E25" s="28"/>
      <c r="F25" s="28" t="s">
        <v>536</v>
      </c>
      <c r="G25" s="29"/>
      <c r="H25" s="41">
        <f>SUM(H6:H24)</f>
        <v>0</v>
      </c>
      <c r="I25" s="41">
        <f>SUM(I6:I24)</f>
        <v>0</v>
      </c>
      <c r="J25" s="28">
        <f t="shared" si="0"/>
        <v>0</v>
      </c>
      <c r="K25" s="28" t="str">
        <f t="shared" si="1"/>
        <v/>
      </c>
      <c r="L25" s="29"/>
    </row>
    <row r="26" customHeight="1" spans="1:12">
      <c r="A26" s="36" t="str">
        <f>填表信息!$A$6&amp;填表信息!$B$6</f>
        <v>产权持有人填表人：罗钰</v>
      </c>
      <c r="B26" s="36"/>
      <c r="C26" s="36"/>
      <c r="D26" s="36"/>
      <c r="E26" s="36"/>
      <c r="F26" s="47"/>
      <c r="G26" s="314"/>
      <c r="H26" s="314"/>
      <c r="I26" s="36" t="str">
        <f>填表信息!A37&amp;填表信息!B37</f>
        <v>评估人员：XXX</v>
      </c>
      <c r="J26" s="315" t="str">
        <f>填表信息!G22&amp;填表信息!H22</f>
        <v/>
      </c>
      <c r="K26" s="315"/>
      <c r="L26" s="315"/>
    </row>
    <row r="27" customHeight="1" spans="1:11">
      <c r="A27" s="37" t="str">
        <f>填表信息!A7&amp;" "&amp;TEXT(填表信息!B7,"yyyy年mm月dd日")</f>
        <v>填表日期： 2023年11月06日</v>
      </c>
      <c r="B27" s="47"/>
      <c r="C27" s="47"/>
      <c r="D27" s="47"/>
      <c r="E27" s="168"/>
      <c r="F27" s="47"/>
      <c r="G27" s="47"/>
      <c r="H27" s="47"/>
      <c r="I27" s="47"/>
      <c r="J27" s="47"/>
      <c r="K27" s="47"/>
    </row>
    <row r="28" customHeight="1" spans="1:11">
      <c r="A28" s="47"/>
      <c r="B28" s="47"/>
      <c r="C28" s="47"/>
      <c r="D28" s="47"/>
      <c r="E28" s="47"/>
      <c r="F28" s="47"/>
      <c r="G28" s="47"/>
      <c r="H28" s="47"/>
      <c r="I28" s="47"/>
      <c r="J28" s="47"/>
      <c r="K28" s="47"/>
    </row>
    <row r="29" customHeight="1" spans="1:11">
      <c r="A29" s="47"/>
      <c r="B29" s="47"/>
      <c r="C29" s="47"/>
      <c r="D29" s="47"/>
      <c r="E29" s="47"/>
      <c r="F29" s="47"/>
      <c r="G29" s="47"/>
      <c r="H29" s="47"/>
      <c r="I29" s="47"/>
      <c r="J29" s="47"/>
      <c r="K29" s="47"/>
    </row>
  </sheetData>
  <mergeCells count="5">
    <mergeCell ref="A1:L1"/>
    <mergeCell ref="A2:L2"/>
    <mergeCell ref="A4:C4"/>
    <mergeCell ref="A25:B25"/>
    <mergeCell ref="J26:L26"/>
  </mergeCells>
  <printOptions horizontalCentered="1"/>
  <pageMargins left="0.35" right="0.35" top="0.87" bottom="0.87" header="1.06" footer="0.51"/>
  <pageSetup paperSize="9" fitToHeight="0" orientation="landscape"/>
  <headerFooter alignWithMargins="0"/>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4">
    <pageSetUpPr fitToPage="1"/>
  </sheetPr>
  <dimension ref="A1:L27"/>
  <sheetViews>
    <sheetView view="pageBreakPreview" zoomScaleNormal="100" topLeftCell="A6" workbookViewId="0">
      <selection activeCell="B17" sqref="B17"/>
    </sheetView>
  </sheetViews>
  <sheetFormatPr defaultColWidth="9" defaultRowHeight="15.75" customHeight="1"/>
  <cols>
    <col min="1" max="1" width="5.6" style="13" customWidth="1"/>
    <col min="2" max="2" width="15.1" style="13" customWidth="1"/>
    <col min="3" max="3" width="12.4" style="13" customWidth="1"/>
    <col min="4" max="4" width="7.9" style="13" customWidth="1"/>
    <col min="5" max="5" width="5" style="13" customWidth="1"/>
    <col min="6" max="6" width="6.6" style="13" customWidth="1"/>
    <col min="7" max="7" width="9" style="13"/>
    <col min="8" max="8" width="13.1" style="13" customWidth="1"/>
    <col min="9" max="9" width="14.4" style="13" customWidth="1"/>
    <col min="10" max="10" width="8.6" style="13" customWidth="1"/>
    <col min="11" max="16384" width="9" style="13"/>
  </cols>
  <sheetData>
    <row r="1" s="11" customFormat="1" ht="30" customHeight="1" spans="1:12">
      <c r="A1" s="14" t="s">
        <v>631</v>
      </c>
      <c r="B1" s="15"/>
      <c r="C1" s="15"/>
      <c r="D1" s="15"/>
      <c r="E1" s="15"/>
      <c r="F1" s="15"/>
      <c r="G1" s="15"/>
      <c r="H1" s="15"/>
      <c r="I1" s="15"/>
      <c r="J1" s="15"/>
      <c r="K1" s="15"/>
      <c r="L1" s="15"/>
    </row>
    <row r="2" ht="14.1" customHeight="1" spans="1:12">
      <c r="A2" s="16" t="str">
        <f>填表信息!A17&amp;" "&amp;TEXT(填表信息!B17,"yyyy年mm月dd日")</f>
        <v>评估基准日： 2023年07月31日</v>
      </c>
      <c r="B2" s="17"/>
      <c r="C2" s="17"/>
      <c r="D2" s="17"/>
      <c r="E2" s="17"/>
      <c r="F2" s="17"/>
      <c r="G2" s="17"/>
      <c r="H2" s="18"/>
      <c r="I2" s="18"/>
      <c r="J2" s="18"/>
      <c r="K2" s="18"/>
      <c r="L2" s="18"/>
    </row>
    <row r="3" ht="14.1" customHeight="1" spans="1:12">
      <c r="A3" s="17"/>
      <c r="B3" s="17"/>
      <c r="C3" s="17"/>
      <c r="D3" s="17"/>
      <c r="E3" s="17"/>
      <c r="F3" s="17"/>
      <c r="G3" s="17"/>
      <c r="H3" s="18"/>
      <c r="I3" s="18"/>
      <c r="J3" s="18"/>
      <c r="K3" s="18"/>
      <c r="L3" s="19" t="s">
        <v>632</v>
      </c>
    </row>
    <row r="4" customHeight="1" spans="1:12">
      <c r="A4" s="54" t="str">
        <f>填表信息!A5&amp;填表信息!B5</f>
        <v>产权持有人：北京巴布科克·威尔科克斯有限公司</v>
      </c>
      <c r="B4" s="54"/>
      <c r="C4" s="54"/>
      <c r="L4" s="21" t="s">
        <v>353</v>
      </c>
    </row>
    <row r="5" s="12" customFormat="1" ht="27" customHeight="1" spans="1:12">
      <c r="A5" s="22" t="s">
        <v>511</v>
      </c>
      <c r="B5" s="22" t="s">
        <v>601</v>
      </c>
      <c r="C5" s="22" t="s">
        <v>633</v>
      </c>
      <c r="D5" s="22" t="s">
        <v>611</v>
      </c>
      <c r="E5" s="142" t="s">
        <v>634</v>
      </c>
      <c r="F5" s="142" t="s">
        <v>629</v>
      </c>
      <c r="G5" s="142" t="s">
        <v>591</v>
      </c>
      <c r="H5" s="142" t="s">
        <v>356</v>
      </c>
      <c r="I5" s="22" t="s">
        <v>248</v>
      </c>
      <c r="J5" s="22" t="s">
        <v>357</v>
      </c>
      <c r="K5" s="22" t="s">
        <v>515</v>
      </c>
      <c r="L5" s="22" t="s">
        <v>516</v>
      </c>
    </row>
    <row r="6" customHeight="1" spans="1:12">
      <c r="A6" s="24"/>
      <c r="B6" s="30"/>
      <c r="C6" s="24"/>
      <c r="D6" s="26"/>
      <c r="E6" s="24"/>
      <c r="F6" s="28"/>
      <c r="G6" s="28"/>
      <c r="H6" s="28"/>
      <c r="I6" s="28"/>
      <c r="J6" s="28">
        <f>I6-H6</f>
        <v>0</v>
      </c>
      <c r="K6" s="28" t="str">
        <f>IF(H6=0,"",J6/H6*100)</f>
        <v/>
      </c>
      <c r="L6" s="29"/>
    </row>
    <row r="7" customHeight="1" spans="1:12">
      <c r="A7" s="24"/>
      <c r="B7" s="30"/>
      <c r="C7" s="24"/>
      <c r="D7" s="26"/>
      <c r="E7" s="24"/>
      <c r="F7" s="28"/>
      <c r="G7" s="28"/>
      <c r="H7" s="28"/>
      <c r="I7" s="28"/>
      <c r="J7" s="28">
        <f t="shared" ref="J7:J25" si="0">I7-H7</f>
        <v>0</v>
      </c>
      <c r="K7" s="28" t="str">
        <f t="shared" ref="K7:K25" si="1">IF(H7=0,"",J7/H7*100)</f>
        <v/>
      </c>
      <c r="L7" s="29"/>
    </row>
    <row r="8" customHeight="1" spans="1:12">
      <c r="A8" s="24"/>
      <c r="B8" s="30"/>
      <c r="C8" s="24"/>
      <c r="D8" s="26"/>
      <c r="E8" s="24"/>
      <c r="F8" s="28"/>
      <c r="G8" s="28"/>
      <c r="H8" s="28"/>
      <c r="I8" s="28"/>
      <c r="J8" s="28">
        <f t="shared" si="0"/>
        <v>0</v>
      </c>
      <c r="K8" s="28" t="str">
        <f t="shared" si="1"/>
        <v/>
      </c>
      <c r="L8" s="29"/>
    </row>
    <row r="9" customHeight="1" spans="1:12">
      <c r="A9" s="24"/>
      <c r="B9" s="30"/>
      <c r="C9" s="24"/>
      <c r="D9" s="26"/>
      <c r="E9" s="24"/>
      <c r="F9" s="28"/>
      <c r="G9" s="28"/>
      <c r="H9" s="28"/>
      <c r="I9" s="28"/>
      <c r="J9" s="28">
        <f t="shared" si="0"/>
        <v>0</v>
      </c>
      <c r="K9" s="28" t="str">
        <f t="shared" si="1"/>
        <v/>
      </c>
      <c r="L9" s="29"/>
    </row>
    <row r="10" customHeight="1" spans="1:12">
      <c r="A10" s="24"/>
      <c r="B10" s="30"/>
      <c r="C10" s="24"/>
      <c r="D10" s="26"/>
      <c r="E10" s="24"/>
      <c r="F10" s="28"/>
      <c r="G10" s="28"/>
      <c r="H10" s="28"/>
      <c r="I10" s="28"/>
      <c r="J10" s="28">
        <f t="shared" si="0"/>
        <v>0</v>
      </c>
      <c r="K10" s="28" t="str">
        <f t="shared" si="1"/>
        <v/>
      </c>
      <c r="L10" s="29"/>
    </row>
    <row r="11" customHeight="1" spans="1:12">
      <c r="A11" s="24"/>
      <c r="B11" s="30"/>
      <c r="C11" s="24"/>
      <c r="D11" s="26"/>
      <c r="E11" s="24"/>
      <c r="F11" s="28"/>
      <c r="G11" s="28"/>
      <c r="H11" s="28"/>
      <c r="I11" s="28"/>
      <c r="J11" s="28">
        <f t="shared" si="0"/>
        <v>0</v>
      </c>
      <c r="K11" s="28" t="str">
        <f t="shared" si="1"/>
        <v/>
      </c>
      <c r="L11" s="29"/>
    </row>
    <row r="12" customHeight="1" spans="1:12">
      <c r="A12" s="24"/>
      <c r="B12" s="30"/>
      <c r="C12" s="24"/>
      <c r="D12" s="26"/>
      <c r="E12" s="24"/>
      <c r="F12" s="28"/>
      <c r="G12" s="28"/>
      <c r="H12" s="28"/>
      <c r="I12" s="28"/>
      <c r="J12" s="28">
        <f t="shared" si="0"/>
        <v>0</v>
      </c>
      <c r="K12" s="28" t="str">
        <f t="shared" si="1"/>
        <v/>
      </c>
      <c r="L12" s="29"/>
    </row>
    <row r="13" customHeight="1" spans="1:12">
      <c r="A13" s="24"/>
      <c r="B13" s="30"/>
      <c r="C13" s="24"/>
      <c r="D13" s="26"/>
      <c r="E13" s="24"/>
      <c r="F13" s="28"/>
      <c r="G13" s="28"/>
      <c r="H13" s="28"/>
      <c r="I13" s="28"/>
      <c r="J13" s="28">
        <f t="shared" si="0"/>
        <v>0</v>
      </c>
      <c r="K13" s="28" t="str">
        <f t="shared" si="1"/>
        <v/>
      </c>
      <c r="L13" s="29"/>
    </row>
    <row r="14" customHeight="1" spans="1:12">
      <c r="A14" s="24"/>
      <c r="B14" s="30"/>
      <c r="C14" s="24"/>
      <c r="D14" s="26"/>
      <c r="E14" s="24"/>
      <c r="F14" s="28"/>
      <c r="G14" s="28"/>
      <c r="H14" s="28"/>
      <c r="I14" s="28"/>
      <c r="J14" s="28">
        <f t="shared" si="0"/>
        <v>0</v>
      </c>
      <c r="K14" s="28" t="str">
        <f t="shared" si="1"/>
        <v/>
      </c>
      <c r="L14" s="29"/>
    </row>
    <row r="15" customHeight="1" spans="1:12">
      <c r="A15" s="24"/>
      <c r="B15" s="30"/>
      <c r="C15" s="24"/>
      <c r="D15" s="26"/>
      <c r="E15" s="24"/>
      <c r="F15" s="28"/>
      <c r="G15" s="28"/>
      <c r="H15" s="28"/>
      <c r="I15" s="28"/>
      <c r="J15" s="28">
        <f t="shared" si="0"/>
        <v>0</v>
      </c>
      <c r="K15" s="28" t="str">
        <f t="shared" si="1"/>
        <v/>
      </c>
      <c r="L15" s="29"/>
    </row>
    <row r="16" customHeight="1" spans="1:12">
      <c r="A16" s="24"/>
      <c r="B16" s="30"/>
      <c r="C16" s="24"/>
      <c r="D16" s="26"/>
      <c r="E16" s="24"/>
      <c r="F16" s="28"/>
      <c r="G16" s="28"/>
      <c r="H16" s="28"/>
      <c r="I16" s="28"/>
      <c r="J16" s="28">
        <f t="shared" si="0"/>
        <v>0</v>
      </c>
      <c r="K16" s="28" t="str">
        <f t="shared" si="1"/>
        <v/>
      </c>
      <c r="L16" s="29"/>
    </row>
    <row r="17" customHeight="1" spans="1:12">
      <c r="A17" s="24"/>
      <c r="B17" s="31"/>
      <c r="C17" s="24"/>
      <c r="D17" s="26"/>
      <c r="E17" s="24"/>
      <c r="F17" s="28"/>
      <c r="G17" s="28"/>
      <c r="H17" s="28"/>
      <c r="I17" s="28"/>
      <c r="J17" s="28">
        <f t="shared" si="0"/>
        <v>0</v>
      </c>
      <c r="K17" s="28" t="str">
        <f t="shared" si="1"/>
        <v/>
      </c>
      <c r="L17" s="29"/>
    </row>
    <row r="18" customHeight="1" spans="1:12">
      <c r="A18" s="24"/>
      <c r="B18" s="30"/>
      <c r="C18" s="24"/>
      <c r="D18" s="26"/>
      <c r="E18" s="24"/>
      <c r="F18" s="28"/>
      <c r="G18" s="28"/>
      <c r="H18" s="28"/>
      <c r="I18" s="28"/>
      <c r="J18" s="28">
        <f t="shared" si="0"/>
        <v>0</v>
      </c>
      <c r="K18" s="28" t="str">
        <f t="shared" si="1"/>
        <v/>
      </c>
      <c r="L18" s="29"/>
    </row>
    <row r="19" customHeight="1" spans="1:12">
      <c r="A19" s="24"/>
      <c r="B19" s="30"/>
      <c r="C19" s="24"/>
      <c r="D19" s="26"/>
      <c r="E19" s="24"/>
      <c r="F19" s="28"/>
      <c r="G19" s="28"/>
      <c r="H19" s="28"/>
      <c r="I19" s="28"/>
      <c r="J19" s="28">
        <f t="shared" si="0"/>
        <v>0</v>
      </c>
      <c r="K19" s="28" t="str">
        <f t="shared" si="1"/>
        <v/>
      </c>
      <c r="L19" s="29"/>
    </row>
    <row r="20" customHeight="1" spans="1:12">
      <c r="A20" s="24"/>
      <c r="B20" s="30"/>
      <c r="C20" s="24"/>
      <c r="D20" s="26"/>
      <c r="E20" s="24"/>
      <c r="F20" s="28"/>
      <c r="G20" s="28"/>
      <c r="H20" s="28"/>
      <c r="I20" s="28"/>
      <c r="J20" s="28">
        <f t="shared" si="0"/>
        <v>0</v>
      </c>
      <c r="K20" s="28" t="str">
        <f t="shared" si="1"/>
        <v/>
      </c>
      <c r="L20" s="29"/>
    </row>
    <row r="21" customHeight="1" spans="1:12">
      <c r="A21" s="24"/>
      <c r="B21" s="30"/>
      <c r="C21" s="24"/>
      <c r="D21" s="26"/>
      <c r="E21" s="24"/>
      <c r="F21" s="28"/>
      <c r="G21" s="28"/>
      <c r="H21" s="28"/>
      <c r="I21" s="28"/>
      <c r="J21" s="28">
        <f t="shared" si="0"/>
        <v>0</v>
      </c>
      <c r="K21" s="28" t="str">
        <f t="shared" si="1"/>
        <v/>
      </c>
      <c r="L21" s="29"/>
    </row>
    <row r="22" customHeight="1" spans="1:12">
      <c r="A22" s="24"/>
      <c r="B22" s="30"/>
      <c r="C22" s="24"/>
      <c r="D22" s="26"/>
      <c r="E22" s="24"/>
      <c r="F22" s="28"/>
      <c r="G22" s="28"/>
      <c r="H22" s="28"/>
      <c r="I22" s="28"/>
      <c r="J22" s="28">
        <f t="shared" si="0"/>
        <v>0</v>
      </c>
      <c r="K22" s="28" t="str">
        <f t="shared" si="1"/>
        <v/>
      </c>
      <c r="L22" s="29"/>
    </row>
    <row r="23" customHeight="1" spans="1:12">
      <c r="A23" s="24"/>
      <c r="B23" s="30"/>
      <c r="C23" s="24"/>
      <c r="D23" s="26"/>
      <c r="E23" s="24"/>
      <c r="F23" s="28"/>
      <c r="G23" s="28"/>
      <c r="H23" s="28"/>
      <c r="I23" s="28"/>
      <c r="J23" s="28">
        <f t="shared" si="0"/>
        <v>0</v>
      </c>
      <c r="K23" s="28" t="str">
        <f t="shared" si="1"/>
        <v/>
      </c>
      <c r="L23" s="29"/>
    </row>
    <row r="24" customHeight="1" spans="1:12">
      <c r="A24" s="24"/>
      <c r="B24" s="30"/>
      <c r="C24" s="24"/>
      <c r="D24" s="26"/>
      <c r="E24" s="24"/>
      <c r="F24" s="28"/>
      <c r="G24" s="28"/>
      <c r="H24" s="28"/>
      <c r="I24" s="28"/>
      <c r="J24" s="28">
        <f t="shared" si="0"/>
        <v>0</v>
      </c>
      <c r="K24" s="28" t="str">
        <f t="shared" si="1"/>
        <v/>
      </c>
      <c r="L24" s="29"/>
    </row>
    <row r="25" customHeight="1" spans="1:12">
      <c r="A25" s="57" t="s">
        <v>613</v>
      </c>
      <c r="B25" s="162"/>
      <c r="C25" s="27"/>
      <c r="D25" s="28"/>
      <c r="E25" s="28"/>
      <c r="F25" s="158" t="s">
        <v>536</v>
      </c>
      <c r="G25" s="29"/>
      <c r="H25" s="41">
        <f>SUM(H6:H24)</f>
        <v>0</v>
      </c>
      <c r="I25" s="41">
        <f>SUM(I6:I24)</f>
        <v>0</v>
      </c>
      <c r="J25" s="28">
        <f t="shared" si="0"/>
        <v>0</v>
      </c>
      <c r="K25" s="28" t="str">
        <f t="shared" si="1"/>
        <v/>
      </c>
      <c r="L25" s="29"/>
    </row>
    <row r="26" customHeight="1" spans="1:12">
      <c r="A26" s="36" t="str">
        <f>填表信息!$A$6&amp;填表信息!$B$6</f>
        <v>产权持有人填表人：罗钰</v>
      </c>
      <c r="B26" s="36"/>
      <c r="C26" s="36"/>
      <c r="D26" s="36"/>
      <c r="E26" s="36"/>
      <c r="I26" s="36" t="str">
        <f>填表信息!A38&amp;填表信息!B38</f>
        <v>评估人员：XXX</v>
      </c>
      <c r="J26" s="36"/>
      <c r="K26" s="36"/>
      <c r="L26" s="36"/>
    </row>
    <row r="27" customHeight="1" spans="1:5">
      <c r="A27" s="37" t="str">
        <f>填表信息!A7&amp;" "&amp;TEXT(填表信息!B7,"yyyy年mm月dd日")</f>
        <v>填表日期： 2023年11月06日</v>
      </c>
      <c r="B27" s="47"/>
      <c r="C27" s="47"/>
      <c r="D27" s="47"/>
      <c r="E27" s="168"/>
    </row>
  </sheetData>
  <mergeCells count="4">
    <mergeCell ref="A1:L1"/>
    <mergeCell ref="A2:L2"/>
    <mergeCell ref="A4:C4"/>
    <mergeCell ref="A25:B25"/>
  </mergeCells>
  <printOptions horizontalCentered="1"/>
  <pageMargins left="1" right="1" top="0.87" bottom="0.87" header="1.06" footer="0.51"/>
  <pageSetup paperSize="9" fitToHeight="0" orientation="landscape"/>
  <headerFooter alignWithMargins="0"/>
  <legacyDrawing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5">
    <tabColor rgb="FF92D050"/>
    <pageSetUpPr fitToPage="1"/>
  </sheetPr>
  <dimension ref="A1:F26"/>
  <sheetViews>
    <sheetView view="pageBreakPreview" zoomScaleNormal="100" workbookViewId="0">
      <selection activeCell="B17" sqref="B17"/>
    </sheetView>
  </sheetViews>
  <sheetFormatPr defaultColWidth="9" defaultRowHeight="15.75" customHeight="1" outlineLevelCol="5"/>
  <cols>
    <col min="1" max="1" width="7.5" style="13" customWidth="1"/>
    <col min="2" max="2" width="47.1" style="13" customWidth="1"/>
    <col min="3" max="3" width="20.1" style="13" customWidth="1"/>
    <col min="4" max="5" width="19.1" style="13" customWidth="1"/>
    <col min="6" max="6" width="14.4" style="13" customWidth="1"/>
    <col min="7" max="16384" width="9" style="13"/>
  </cols>
  <sheetData>
    <row r="1" s="11" customFormat="1" ht="30" customHeight="1" spans="1:6">
      <c r="A1" s="14" t="s">
        <v>635</v>
      </c>
      <c r="B1" s="15"/>
      <c r="C1" s="15"/>
      <c r="D1" s="15"/>
      <c r="E1" s="15"/>
      <c r="F1" s="15"/>
    </row>
    <row r="2" ht="14.1" customHeight="1" spans="1:6">
      <c r="A2" s="16" t="str">
        <f>填表信息!A17&amp;" "&amp;TEXT(填表信息!B17,"yyyy年mm月dd日")</f>
        <v>评估基准日： 2023年07月31日</v>
      </c>
      <c r="B2" s="17"/>
      <c r="C2" s="17"/>
      <c r="D2" s="17"/>
      <c r="E2" s="17"/>
      <c r="F2" s="17"/>
    </row>
    <row r="3" ht="14.1" customHeight="1" spans="1:6">
      <c r="A3" s="17"/>
      <c r="B3" s="17"/>
      <c r="C3" s="17"/>
      <c r="D3" s="17"/>
      <c r="E3" s="17"/>
      <c r="F3" s="53" t="s">
        <v>636</v>
      </c>
    </row>
    <row r="4" customHeight="1" spans="1:6">
      <c r="A4" s="54" t="str">
        <f>填表信息!A5&amp;填表信息!B5</f>
        <v>产权持有人：北京巴布科克·威尔科克斯有限公司</v>
      </c>
      <c r="B4" s="54"/>
      <c r="C4" s="54"/>
      <c r="F4" s="55" t="s">
        <v>353</v>
      </c>
    </row>
    <row r="5" s="52" customFormat="1" customHeight="1" spans="1:6">
      <c r="A5" s="56" t="s">
        <v>354</v>
      </c>
      <c r="B5" s="56" t="s">
        <v>355</v>
      </c>
      <c r="C5" s="56" t="s">
        <v>356</v>
      </c>
      <c r="D5" s="56" t="s">
        <v>248</v>
      </c>
      <c r="E5" s="57" t="s">
        <v>357</v>
      </c>
      <c r="F5" s="56" t="s">
        <v>637</v>
      </c>
    </row>
    <row r="6" customHeight="1" spans="1:6">
      <c r="A6" s="58" t="s">
        <v>638</v>
      </c>
      <c r="B6" s="30" t="s">
        <v>639</v>
      </c>
      <c r="C6" s="27">
        <f>'4-7-1投资性房地产-房屋（成本计量）'!K27</f>
        <v>0</v>
      </c>
      <c r="D6" s="28">
        <f>'4-7-1投资性房地产-房屋（成本计量）'!N27</f>
        <v>0</v>
      </c>
      <c r="E6" s="28">
        <f>D6-C6</f>
        <v>0</v>
      </c>
      <c r="F6" s="28" t="str">
        <f>IF(C6=0,"",E6/C6*100)</f>
        <v/>
      </c>
    </row>
    <row r="7" customHeight="1" spans="1:6">
      <c r="A7" s="58" t="s">
        <v>640</v>
      </c>
      <c r="B7" s="30" t="s">
        <v>641</v>
      </c>
      <c r="C7" s="27">
        <f>'4-7-2投资性房地产-房屋（公允计量）'!K25</f>
        <v>0</v>
      </c>
      <c r="D7" s="27">
        <f>'4-7-2投资性房地产-房屋（公允计量）'!L25</f>
        <v>0</v>
      </c>
      <c r="E7" s="28">
        <f t="shared" ref="E7:E9" si="0">D7-C7</f>
        <v>0</v>
      </c>
      <c r="F7" s="28" t="str">
        <f t="shared" ref="F7:F9" si="1">IF(C7=0,"",E7/C7*100)</f>
        <v/>
      </c>
    </row>
    <row r="8" customHeight="1" spans="1:6">
      <c r="A8" s="58" t="s">
        <v>642</v>
      </c>
      <c r="B8" s="30" t="s">
        <v>643</v>
      </c>
      <c r="C8" s="27">
        <f>'4-7-3投资性地产-土地（成本计量）'!M26</f>
        <v>0</v>
      </c>
      <c r="D8" s="27">
        <f>'4-7-3投资性地产-土地（成本计量）'!N26</f>
        <v>0</v>
      </c>
      <c r="E8" s="28">
        <f t="shared" si="0"/>
        <v>0</v>
      </c>
      <c r="F8" s="28" t="str">
        <f t="shared" si="1"/>
        <v/>
      </c>
    </row>
    <row r="9" customHeight="1" spans="1:6">
      <c r="A9" s="58" t="s">
        <v>644</v>
      </c>
      <c r="B9" s="289" t="s">
        <v>645</v>
      </c>
      <c r="C9" s="27">
        <f>'4-7-3投资性地产-土地（成本计量）'!M26</f>
        <v>0</v>
      </c>
      <c r="D9" s="27">
        <f>'4-7-3投资性地产-土地（成本计量）'!N26</f>
        <v>0</v>
      </c>
      <c r="E9" s="28">
        <f t="shared" si="0"/>
        <v>0</v>
      </c>
      <c r="F9" s="28" t="str">
        <f t="shared" si="1"/>
        <v/>
      </c>
    </row>
    <row r="10" customHeight="1" spans="1:6">
      <c r="A10" s="24"/>
      <c r="B10" s="29"/>
      <c r="C10" s="27"/>
      <c r="D10" s="28"/>
      <c r="E10" s="28"/>
      <c r="F10" s="28"/>
    </row>
    <row r="11" customHeight="1" spans="1:6">
      <c r="A11" s="24"/>
      <c r="B11" s="29"/>
      <c r="C11" s="27"/>
      <c r="D11" s="28"/>
      <c r="E11" s="28"/>
      <c r="F11" s="28"/>
    </row>
    <row r="12" customHeight="1" spans="1:6">
      <c r="A12" s="24"/>
      <c r="B12" s="29"/>
      <c r="C12" s="27"/>
      <c r="D12" s="28"/>
      <c r="E12" s="28"/>
      <c r="F12" s="28"/>
    </row>
    <row r="13" customHeight="1" spans="1:6">
      <c r="A13" s="24"/>
      <c r="B13" s="29"/>
      <c r="C13" s="27"/>
      <c r="D13" s="28"/>
      <c r="E13" s="28"/>
      <c r="F13" s="28"/>
    </row>
    <row r="14" customHeight="1" spans="1:6">
      <c r="A14" s="24"/>
      <c r="B14" s="29"/>
      <c r="C14" s="27"/>
      <c r="D14" s="28"/>
      <c r="E14" s="28"/>
      <c r="F14" s="28"/>
    </row>
    <row r="15" customHeight="1" spans="1:6">
      <c r="A15" s="24"/>
      <c r="B15" s="29"/>
      <c r="C15" s="27"/>
      <c r="D15" s="28"/>
      <c r="E15" s="28"/>
      <c r="F15" s="28"/>
    </row>
    <row r="16" customHeight="1" spans="1:6">
      <c r="A16" s="24"/>
      <c r="B16" s="29"/>
      <c r="C16" s="27"/>
      <c r="D16" s="28"/>
      <c r="E16" s="28"/>
      <c r="F16" s="28"/>
    </row>
    <row r="17" customHeight="1" spans="1:6">
      <c r="A17" s="24"/>
      <c r="B17" s="59"/>
      <c r="C17" s="27"/>
      <c r="D17" s="28"/>
      <c r="E17" s="28"/>
      <c r="F17" s="28"/>
    </row>
    <row r="18" customHeight="1" spans="1:6">
      <c r="A18" s="24"/>
      <c r="B18" s="29"/>
      <c r="C18" s="27"/>
      <c r="D18" s="28"/>
      <c r="E18" s="28"/>
      <c r="F18" s="28"/>
    </row>
    <row r="19" customHeight="1" spans="1:6">
      <c r="A19" s="24"/>
      <c r="B19" s="29"/>
      <c r="C19" s="27"/>
      <c r="D19" s="28"/>
      <c r="E19" s="28"/>
      <c r="F19" s="28"/>
    </row>
    <row r="20" customHeight="1" spans="1:6">
      <c r="A20" s="24"/>
      <c r="B20" s="29"/>
      <c r="C20" s="27"/>
      <c r="D20" s="28"/>
      <c r="E20" s="28"/>
      <c r="F20" s="28"/>
    </row>
    <row r="21" customHeight="1" spans="1:6">
      <c r="A21" s="24"/>
      <c r="B21" s="29"/>
      <c r="C21" s="27"/>
      <c r="D21" s="28"/>
      <c r="E21" s="28"/>
      <c r="F21" s="28"/>
    </row>
    <row r="22" customHeight="1" spans="1:6">
      <c r="A22" s="24"/>
      <c r="B22" s="29"/>
      <c r="C22" s="27"/>
      <c r="D22" s="28"/>
      <c r="E22" s="28"/>
      <c r="F22" s="28"/>
    </row>
    <row r="23" customHeight="1" spans="1:6">
      <c r="A23" s="24"/>
      <c r="B23" s="29"/>
      <c r="C23" s="27"/>
      <c r="D23" s="28"/>
      <c r="E23" s="28"/>
      <c r="F23" s="28"/>
    </row>
    <row r="24" customHeight="1" spans="1:6">
      <c r="A24" s="57" t="s">
        <v>646</v>
      </c>
      <c r="B24" s="60"/>
      <c r="C24" s="27">
        <f>SUM(C6:C23)</f>
        <v>0</v>
      </c>
      <c r="D24" s="27">
        <f>SUM(D6:D23)</f>
        <v>0</v>
      </c>
      <c r="E24" s="28">
        <f>D24-C24</f>
        <v>0</v>
      </c>
      <c r="F24" s="28" t="str">
        <f>IF(C24=0,"",E24/C24*100)</f>
        <v/>
      </c>
    </row>
    <row r="25" customHeight="1" spans="1:6">
      <c r="A25" s="61"/>
      <c r="D25" s="36" t="str">
        <f>填表信息!A39&amp;填表信息!B39</f>
        <v>评估人员：XXX</v>
      </c>
      <c r="E25" s="36"/>
      <c r="F25" s="36"/>
    </row>
    <row r="26" customHeight="1" spans="1:1">
      <c r="A26" s="61"/>
    </row>
  </sheetData>
  <mergeCells count="4">
    <mergeCell ref="A1:F1"/>
    <mergeCell ref="A2:F2"/>
    <mergeCell ref="A4:C4"/>
    <mergeCell ref="A24:B24"/>
  </mergeCells>
  <printOptions horizontalCentered="1"/>
  <pageMargins left="1" right="1" top="0.87" bottom="0.87" header="1.06" footer="0.51"/>
  <pageSetup paperSize="9" scale="91" fitToHeight="0" orientation="landscape"/>
  <headerFooter alignWithMargins="0"/>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6">
    <pageSetUpPr fitToPage="1"/>
  </sheetPr>
  <dimension ref="A1:R29"/>
  <sheetViews>
    <sheetView view="pageBreakPreview" zoomScaleNormal="100" workbookViewId="0">
      <selection activeCell="B17" sqref="B17"/>
    </sheetView>
  </sheetViews>
  <sheetFormatPr defaultColWidth="9" defaultRowHeight="15.75" customHeight="1"/>
  <cols>
    <col min="1" max="1" width="5.5" style="13" customWidth="1"/>
    <col min="2" max="2" width="7.1" style="13" customWidth="1"/>
    <col min="3" max="3" width="8.6" style="13" customWidth="1"/>
    <col min="4" max="4" width="10.9" style="13" customWidth="1"/>
    <col min="5" max="5" width="5.4" style="13" customWidth="1"/>
    <col min="6" max="6" width="6.4" style="13" customWidth="1"/>
    <col min="7" max="7" width="4.5" style="13" customWidth="1"/>
    <col min="8" max="8" width="7.6" style="13" customWidth="1"/>
    <col min="9" max="9" width="7.1" style="13" customWidth="1"/>
    <col min="10" max="10" width="8.5" style="13" customWidth="1"/>
    <col min="11" max="11" width="8" style="13" customWidth="1"/>
    <col min="12" max="12" width="6.5" style="13" customWidth="1"/>
    <col min="13" max="13" width="7" style="13" customWidth="1"/>
    <col min="14" max="15" width="7.9" style="13" customWidth="1"/>
    <col min="16" max="16" width="7.6" style="13" customWidth="1"/>
    <col min="17" max="17" width="7.1" style="13" customWidth="1"/>
    <col min="18" max="18" width="6" style="13" customWidth="1"/>
    <col min="19" max="16384" width="9" style="13"/>
  </cols>
  <sheetData>
    <row r="1" s="11" customFormat="1" ht="30" customHeight="1" spans="1:18">
      <c r="A1" s="14" t="s">
        <v>647</v>
      </c>
      <c r="B1" s="14"/>
      <c r="C1" s="14"/>
      <c r="D1" s="14"/>
      <c r="E1" s="14"/>
      <c r="F1" s="14"/>
      <c r="G1" s="14"/>
      <c r="H1" s="14"/>
      <c r="I1" s="14"/>
      <c r="J1" s="14"/>
      <c r="K1" s="14"/>
      <c r="L1" s="14"/>
      <c r="M1" s="14"/>
      <c r="N1" s="14"/>
      <c r="O1" s="14"/>
      <c r="P1" s="14"/>
      <c r="Q1" s="14"/>
      <c r="R1" s="14"/>
    </row>
    <row r="2" s="11" customFormat="1" ht="30" customHeight="1" spans="1:18">
      <c r="A2" s="300" t="s">
        <v>648</v>
      </c>
      <c r="B2" s="300"/>
      <c r="C2" s="300"/>
      <c r="D2" s="300"/>
      <c r="E2" s="300"/>
      <c r="F2" s="300"/>
      <c r="G2" s="300"/>
      <c r="H2" s="300"/>
      <c r="I2" s="300"/>
      <c r="J2" s="300"/>
      <c r="K2" s="300"/>
      <c r="L2" s="300"/>
      <c r="M2" s="300"/>
      <c r="N2" s="300"/>
      <c r="O2" s="300"/>
      <c r="P2" s="300"/>
      <c r="Q2" s="300"/>
      <c r="R2" s="300"/>
    </row>
    <row r="3" ht="14.1" customHeight="1" spans="1:18">
      <c r="A3" s="16" t="str">
        <f>填表信息!A17&amp;" "&amp;TEXT(填表信息!B17,"yyyy年mm月dd日")</f>
        <v>评估基准日： 2023年07月31日</v>
      </c>
      <c r="B3" s="17"/>
      <c r="C3" s="17"/>
      <c r="D3" s="17"/>
      <c r="E3" s="17"/>
      <c r="F3" s="17"/>
      <c r="G3" s="17"/>
      <c r="H3" s="17"/>
      <c r="I3" s="17"/>
      <c r="J3" s="17"/>
      <c r="K3" s="17"/>
      <c r="L3" s="17"/>
      <c r="M3" s="17"/>
      <c r="N3" s="17"/>
      <c r="O3" s="17"/>
      <c r="P3" s="17"/>
      <c r="Q3" s="17"/>
      <c r="R3" s="17"/>
    </row>
    <row r="4" ht="14.1" customHeight="1" spans="7:18">
      <c r="G4" s="17"/>
      <c r="H4" s="17"/>
      <c r="I4" s="17"/>
      <c r="J4" s="17"/>
      <c r="K4" s="17"/>
      <c r="L4" s="17"/>
      <c r="M4" s="17"/>
      <c r="N4" s="17"/>
      <c r="O4" s="17"/>
      <c r="P4" s="53" t="s">
        <v>649</v>
      </c>
      <c r="Q4" s="53"/>
      <c r="R4" s="53"/>
    </row>
    <row r="5" customHeight="1" spans="1:18">
      <c r="A5" s="143" t="str">
        <f>填表信息!A6&amp;填表信息!B6</f>
        <v>产权持有人填表人：罗钰</v>
      </c>
      <c r="B5" s="143"/>
      <c r="C5" s="188"/>
      <c r="D5" s="143" t="str">
        <f>填表信息!D6&amp;填表信息!E6</f>
        <v/>
      </c>
      <c r="E5" s="143"/>
      <c r="F5" s="143"/>
      <c r="P5" s="154" t="s">
        <v>353</v>
      </c>
      <c r="Q5" s="154"/>
      <c r="R5" s="154"/>
    </row>
    <row r="6" s="12" customFormat="1" customHeight="1" spans="1:18">
      <c r="A6" s="22" t="s">
        <v>511</v>
      </c>
      <c r="B6" s="22" t="s">
        <v>650</v>
      </c>
      <c r="C6" s="163" t="s">
        <v>651</v>
      </c>
      <c r="D6" s="163" t="s">
        <v>652</v>
      </c>
      <c r="E6" s="22" t="s">
        <v>653</v>
      </c>
      <c r="F6" s="142" t="s">
        <v>654</v>
      </c>
      <c r="G6" s="303" t="s">
        <v>513</v>
      </c>
      <c r="H6" s="303" t="s">
        <v>655</v>
      </c>
      <c r="I6" s="142" t="s">
        <v>656</v>
      </c>
      <c r="J6" s="22" t="s">
        <v>356</v>
      </c>
      <c r="K6" s="24"/>
      <c r="L6" s="22" t="s">
        <v>248</v>
      </c>
      <c r="M6" s="24"/>
      <c r="N6" s="24"/>
      <c r="O6" s="142" t="s">
        <v>357</v>
      </c>
      <c r="P6" s="142" t="s">
        <v>515</v>
      </c>
      <c r="Q6" s="163" t="s">
        <v>657</v>
      </c>
      <c r="R6" s="142" t="s">
        <v>516</v>
      </c>
    </row>
    <row r="7" s="12" customFormat="1" ht="36.75" customHeight="1" spans="1:18">
      <c r="A7" s="24"/>
      <c r="B7" s="24"/>
      <c r="C7" s="304"/>
      <c r="D7" s="165"/>
      <c r="E7" s="24"/>
      <c r="F7" s="24"/>
      <c r="G7" s="305"/>
      <c r="H7" s="305"/>
      <c r="I7" s="24"/>
      <c r="J7" s="63" t="s">
        <v>658</v>
      </c>
      <c r="K7" s="22" t="s">
        <v>659</v>
      </c>
      <c r="L7" s="22" t="s">
        <v>658</v>
      </c>
      <c r="M7" s="22" t="s">
        <v>547</v>
      </c>
      <c r="N7" s="22" t="s">
        <v>659</v>
      </c>
      <c r="O7" s="24"/>
      <c r="P7" s="24"/>
      <c r="Q7" s="304"/>
      <c r="R7" s="24"/>
    </row>
    <row r="8" customHeight="1" spans="1:18">
      <c r="A8" s="24"/>
      <c r="B8" s="30"/>
      <c r="C8" s="30"/>
      <c r="D8" s="30"/>
      <c r="E8" s="24"/>
      <c r="F8" s="26"/>
      <c r="G8" s="26"/>
      <c r="H8" s="49"/>
      <c r="I8" s="28" t="s">
        <v>536</v>
      </c>
      <c r="J8" s="27"/>
      <c r="K8" s="28"/>
      <c r="L8" s="28"/>
      <c r="M8" s="148"/>
      <c r="N8" s="28"/>
      <c r="O8" s="28"/>
      <c r="P8" s="28" t="str">
        <f>IF(K8=0,"",O8/K8*100)</f>
        <v/>
      </c>
      <c r="Q8" s="67"/>
      <c r="R8" s="30"/>
    </row>
    <row r="9" customHeight="1" spans="1:18">
      <c r="A9" s="24"/>
      <c r="B9" s="30"/>
      <c r="C9" s="30"/>
      <c r="D9" s="30"/>
      <c r="E9" s="24"/>
      <c r="F9" s="26"/>
      <c r="G9" s="26"/>
      <c r="H9" s="49"/>
      <c r="I9" s="28" t="s">
        <v>536</v>
      </c>
      <c r="J9" s="27"/>
      <c r="K9" s="28"/>
      <c r="L9" s="28"/>
      <c r="M9" s="148"/>
      <c r="N9" s="28"/>
      <c r="O9" s="28"/>
      <c r="P9" s="28" t="str">
        <f t="shared" ref="P9:P27" si="0">IF(K9=0,"",O9/K9*100)</f>
        <v/>
      </c>
      <c r="Q9" s="67"/>
      <c r="R9" s="30"/>
    </row>
    <row r="10" customHeight="1" spans="1:18">
      <c r="A10" s="24"/>
      <c r="B10" s="30"/>
      <c r="C10" s="30"/>
      <c r="D10" s="30"/>
      <c r="E10" s="24"/>
      <c r="F10" s="26"/>
      <c r="G10" s="26"/>
      <c r="H10" s="49"/>
      <c r="I10" s="28"/>
      <c r="J10" s="27"/>
      <c r="K10" s="28"/>
      <c r="L10" s="28"/>
      <c r="M10" s="148"/>
      <c r="N10" s="28"/>
      <c r="O10" s="28"/>
      <c r="P10" s="28" t="str">
        <f t="shared" si="0"/>
        <v/>
      </c>
      <c r="Q10" s="67"/>
      <c r="R10" s="30"/>
    </row>
    <row r="11" customHeight="1" spans="1:18">
      <c r="A11" s="24"/>
      <c r="B11" s="30"/>
      <c r="C11" s="30"/>
      <c r="D11" s="30"/>
      <c r="E11" s="24"/>
      <c r="F11" s="26"/>
      <c r="G11" s="26"/>
      <c r="H11" s="49"/>
      <c r="I11" s="28"/>
      <c r="J11" s="27"/>
      <c r="K11" s="28"/>
      <c r="L11" s="28"/>
      <c r="M11" s="148"/>
      <c r="N11" s="28"/>
      <c r="O11" s="28"/>
      <c r="P11" s="28" t="str">
        <f t="shared" si="0"/>
        <v/>
      </c>
      <c r="Q11" s="67"/>
      <c r="R11" s="30"/>
    </row>
    <row r="12" customHeight="1" spans="1:18">
      <c r="A12" s="24"/>
      <c r="B12" s="30"/>
      <c r="C12" s="30"/>
      <c r="D12" s="30"/>
      <c r="E12" s="24"/>
      <c r="F12" s="26"/>
      <c r="G12" s="26"/>
      <c r="H12" s="49"/>
      <c r="I12" s="28"/>
      <c r="J12" s="27"/>
      <c r="K12" s="28"/>
      <c r="L12" s="28"/>
      <c r="M12" s="148"/>
      <c r="N12" s="28"/>
      <c r="O12" s="28"/>
      <c r="P12" s="28" t="str">
        <f t="shared" si="0"/>
        <v/>
      </c>
      <c r="Q12" s="67"/>
      <c r="R12" s="30"/>
    </row>
    <row r="13" customHeight="1" spans="1:18">
      <c r="A13" s="24"/>
      <c r="B13" s="30"/>
      <c r="C13" s="30"/>
      <c r="D13" s="30"/>
      <c r="E13" s="24"/>
      <c r="F13" s="26"/>
      <c r="G13" s="26"/>
      <c r="H13" s="49"/>
      <c r="I13" s="28"/>
      <c r="J13" s="27"/>
      <c r="K13" s="28"/>
      <c r="L13" s="28"/>
      <c r="M13" s="148"/>
      <c r="N13" s="28"/>
      <c r="O13" s="28"/>
      <c r="P13" s="28" t="str">
        <f t="shared" si="0"/>
        <v/>
      </c>
      <c r="Q13" s="67"/>
      <c r="R13" s="30"/>
    </row>
    <row r="14" customHeight="1" spans="1:18">
      <c r="A14" s="24"/>
      <c r="B14" s="30"/>
      <c r="C14" s="30"/>
      <c r="D14" s="30"/>
      <c r="E14" s="24"/>
      <c r="F14" s="26"/>
      <c r="G14" s="26"/>
      <c r="H14" s="49"/>
      <c r="I14" s="28"/>
      <c r="J14" s="27"/>
      <c r="K14" s="28"/>
      <c r="L14" s="28"/>
      <c r="M14" s="148"/>
      <c r="N14" s="28"/>
      <c r="O14" s="28"/>
      <c r="P14" s="28" t="str">
        <f t="shared" si="0"/>
        <v/>
      </c>
      <c r="Q14" s="67"/>
      <c r="R14" s="30"/>
    </row>
    <row r="15" customHeight="1" spans="1:18">
      <c r="A15" s="24"/>
      <c r="B15" s="30"/>
      <c r="C15" s="30"/>
      <c r="D15" s="30"/>
      <c r="E15" s="24"/>
      <c r="F15" s="26"/>
      <c r="G15" s="26"/>
      <c r="H15" s="49"/>
      <c r="I15" s="28" t="s">
        <v>536</v>
      </c>
      <c r="J15" s="27"/>
      <c r="K15" s="28"/>
      <c r="L15" s="28"/>
      <c r="M15" s="148"/>
      <c r="N15" s="28"/>
      <c r="O15" s="28"/>
      <c r="P15" s="28" t="str">
        <f t="shared" si="0"/>
        <v/>
      </c>
      <c r="Q15" s="67"/>
      <c r="R15" s="30"/>
    </row>
    <row r="16" customHeight="1" spans="1:18">
      <c r="A16" s="24"/>
      <c r="B16" s="30"/>
      <c r="C16" s="30"/>
      <c r="D16" s="30"/>
      <c r="E16" s="24"/>
      <c r="F16" s="26"/>
      <c r="G16" s="26"/>
      <c r="H16" s="49"/>
      <c r="I16" s="28" t="s">
        <v>536</v>
      </c>
      <c r="J16" s="27"/>
      <c r="K16" s="28"/>
      <c r="L16" s="28"/>
      <c r="M16" s="148"/>
      <c r="N16" s="28"/>
      <c r="O16" s="28"/>
      <c r="P16" s="28" t="str">
        <f t="shared" si="0"/>
        <v/>
      </c>
      <c r="Q16" s="67"/>
      <c r="R16" s="30"/>
    </row>
    <row r="17" customHeight="1" spans="1:18">
      <c r="A17" s="24"/>
      <c r="B17" s="31"/>
      <c r="C17" s="30"/>
      <c r="D17" s="30"/>
      <c r="E17" s="24"/>
      <c r="F17" s="26"/>
      <c r="G17" s="26"/>
      <c r="H17" s="49"/>
      <c r="I17" s="28" t="s">
        <v>536</v>
      </c>
      <c r="J17" s="27"/>
      <c r="K17" s="28"/>
      <c r="L17" s="28"/>
      <c r="M17" s="148"/>
      <c r="N17" s="28"/>
      <c r="O17" s="28"/>
      <c r="P17" s="28" t="str">
        <f t="shared" si="0"/>
        <v/>
      </c>
      <c r="Q17" s="67"/>
      <c r="R17" s="30"/>
    </row>
    <row r="18" customHeight="1" spans="1:18">
      <c r="A18" s="24"/>
      <c r="B18" s="30"/>
      <c r="C18" s="30"/>
      <c r="D18" s="30"/>
      <c r="E18" s="24"/>
      <c r="F18" s="26"/>
      <c r="G18" s="26"/>
      <c r="H18" s="49"/>
      <c r="I18" s="28" t="s">
        <v>536</v>
      </c>
      <c r="J18" s="27"/>
      <c r="K18" s="28"/>
      <c r="L18" s="28"/>
      <c r="M18" s="148"/>
      <c r="N18" s="28"/>
      <c r="O18" s="28"/>
      <c r="P18" s="28" t="str">
        <f t="shared" si="0"/>
        <v/>
      </c>
      <c r="Q18" s="67"/>
      <c r="R18" s="30"/>
    </row>
    <row r="19" customHeight="1" spans="1:18">
      <c r="A19" s="24"/>
      <c r="B19" s="30"/>
      <c r="C19" s="30"/>
      <c r="D19" s="30"/>
      <c r="E19" s="24"/>
      <c r="F19" s="26"/>
      <c r="G19" s="26"/>
      <c r="H19" s="49"/>
      <c r="I19" s="28" t="s">
        <v>536</v>
      </c>
      <c r="J19" s="27"/>
      <c r="K19" s="28"/>
      <c r="L19" s="28"/>
      <c r="M19" s="148"/>
      <c r="N19" s="28"/>
      <c r="O19" s="28"/>
      <c r="P19" s="28" t="str">
        <f t="shared" si="0"/>
        <v/>
      </c>
      <c r="Q19" s="67"/>
      <c r="R19" s="30"/>
    </row>
    <row r="20" customHeight="1" spans="1:18">
      <c r="A20" s="24"/>
      <c r="B20" s="30"/>
      <c r="C20" s="30"/>
      <c r="D20" s="30"/>
      <c r="E20" s="24"/>
      <c r="F20" s="26"/>
      <c r="G20" s="26"/>
      <c r="H20" s="49"/>
      <c r="I20" s="28" t="s">
        <v>536</v>
      </c>
      <c r="J20" s="27"/>
      <c r="K20" s="28"/>
      <c r="L20" s="28"/>
      <c r="M20" s="148"/>
      <c r="N20" s="28"/>
      <c r="O20" s="28"/>
      <c r="P20" s="28" t="str">
        <f t="shared" si="0"/>
        <v/>
      </c>
      <c r="Q20" s="67"/>
      <c r="R20" s="30"/>
    </row>
    <row r="21" customHeight="1" spans="1:18">
      <c r="A21" s="24"/>
      <c r="B21" s="30"/>
      <c r="C21" s="30"/>
      <c r="D21" s="30"/>
      <c r="E21" s="24"/>
      <c r="F21" s="26"/>
      <c r="G21" s="26"/>
      <c r="H21" s="49"/>
      <c r="I21" s="28" t="s">
        <v>536</v>
      </c>
      <c r="J21" s="27"/>
      <c r="K21" s="28"/>
      <c r="L21" s="28"/>
      <c r="M21" s="148"/>
      <c r="N21" s="28"/>
      <c r="O21" s="28"/>
      <c r="P21" s="28" t="str">
        <f t="shared" si="0"/>
        <v/>
      </c>
      <c r="Q21" s="67"/>
      <c r="R21" s="30"/>
    </row>
    <row r="22" customHeight="1" spans="1:18">
      <c r="A22" s="24"/>
      <c r="B22" s="30"/>
      <c r="C22" s="30"/>
      <c r="D22" s="30"/>
      <c r="E22" s="24"/>
      <c r="F22" s="26"/>
      <c r="G22" s="26"/>
      <c r="H22" s="49"/>
      <c r="I22" s="28" t="s">
        <v>536</v>
      </c>
      <c r="J22" s="27"/>
      <c r="K22" s="28"/>
      <c r="L22" s="28"/>
      <c r="M22" s="148"/>
      <c r="N22" s="28"/>
      <c r="O22" s="28"/>
      <c r="P22" s="28" t="str">
        <f t="shared" si="0"/>
        <v/>
      </c>
      <c r="Q22" s="67"/>
      <c r="R22" s="30"/>
    </row>
    <row r="23" customHeight="1" spans="1:18">
      <c r="A23" s="24"/>
      <c r="B23" s="30"/>
      <c r="C23" s="30"/>
      <c r="D23" s="30"/>
      <c r="E23" s="24"/>
      <c r="F23" s="26"/>
      <c r="G23" s="26"/>
      <c r="H23" s="49"/>
      <c r="I23" s="28" t="s">
        <v>536</v>
      </c>
      <c r="J23" s="27"/>
      <c r="K23" s="28"/>
      <c r="L23" s="28"/>
      <c r="M23" s="148"/>
      <c r="N23" s="28"/>
      <c r="O23" s="28"/>
      <c r="P23" s="28" t="str">
        <f t="shared" si="0"/>
        <v/>
      </c>
      <c r="Q23" s="67"/>
      <c r="R23" s="30"/>
    </row>
    <row r="24" customHeight="1" spans="1:18">
      <c r="A24" s="24"/>
      <c r="B24" s="30"/>
      <c r="C24" s="30"/>
      <c r="D24" s="30"/>
      <c r="E24" s="24"/>
      <c r="F24" s="26"/>
      <c r="G24" s="26"/>
      <c r="H24" s="49"/>
      <c r="I24" s="28"/>
      <c r="J24" s="27"/>
      <c r="K24" s="28"/>
      <c r="L24" s="28"/>
      <c r="M24" s="148"/>
      <c r="N24" s="28"/>
      <c r="O24" s="28"/>
      <c r="P24" s="28" t="str">
        <f t="shared" si="0"/>
        <v/>
      </c>
      <c r="Q24" s="67"/>
      <c r="R24" s="30"/>
    </row>
    <row r="25" customHeight="1" spans="1:18">
      <c r="A25" s="32" t="s">
        <v>529</v>
      </c>
      <c r="B25" s="301"/>
      <c r="C25" s="302"/>
      <c r="D25" s="302"/>
      <c r="E25" s="24"/>
      <c r="F25" s="26"/>
      <c r="G25" s="26"/>
      <c r="H25" s="49"/>
      <c r="I25" s="28" t="s">
        <v>536</v>
      </c>
      <c r="J25" s="27"/>
      <c r="K25" s="28"/>
      <c r="L25" s="28"/>
      <c r="M25" s="148"/>
      <c r="N25" s="28"/>
      <c r="O25" s="28"/>
      <c r="P25" s="28" t="str">
        <f t="shared" si="0"/>
        <v/>
      </c>
      <c r="Q25" s="67"/>
      <c r="R25" s="30"/>
    </row>
    <row r="26" customHeight="1" spans="1:18">
      <c r="A26" s="32" t="s">
        <v>660</v>
      </c>
      <c r="B26" s="44"/>
      <c r="C26" s="63"/>
      <c r="D26" s="63"/>
      <c r="E26" s="24"/>
      <c r="F26" s="26"/>
      <c r="G26" s="26"/>
      <c r="H26" s="49"/>
      <c r="I26" s="28"/>
      <c r="J26" s="27"/>
      <c r="K26" s="28"/>
      <c r="L26" s="28"/>
      <c r="M26" s="148"/>
      <c r="N26" s="28"/>
      <c r="O26" s="28"/>
      <c r="P26" s="28" t="str">
        <f t="shared" si="0"/>
        <v/>
      </c>
      <c r="Q26" s="67"/>
      <c r="R26" s="30"/>
    </row>
    <row r="27" customHeight="1" spans="1:18">
      <c r="A27" s="32" t="s">
        <v>646</v>
      </c>
      <c r="B27" s="44"/>
      <c r="C27" s="63"/>
      <c r="D27" s="63"/>
      <c r="E27" s="24"/>
      <c r="F27" s="26"/>
      <c r="G27" s="26"/>
      <c r="H27" s="29"/>
      <c r="I27" s="28"/>
      <c r="J27" s="27">
        <f>SUM(J8:J26)</f>
        <v>0</v>
      </c>
      <c r="K27" s="27">
        <f>SUM(K8:K26)</f>
        <v>0</v>
      </c>
      <c r="L27" s="27">
        <f>SUM(L8:L26)</f>
        <v>0</v>
      </c>
      <c r="M27" s="27"/>
      <c r="N27" s="27">
        <f>SUM(N8:N26)</f>
        <v>0</v>
      </c>
      <c r="O27" s="28">
        <f t="shared" ref="O27" si="1">N27-K27</f>
        <v>0</v>
      </c>
      <c r="P27" s="28" t="str">
        <f t="shared" si="0"/>
        <v/>
      </c>
      <c r="Q27" s="67"/>
      <c r="R27" s="30"/>
    </row>
    <row r="28" customHeight="1" spans="1:18">
      <c r="A28" s="36" t="str">
        <f>填表信息!$A$6&amp;填表信息!$B$6</f>
        <v>产权持有人填表人：罗钰</v>
      </c>
      <c r="B28" s="36"/>
      <c r="C28" s="36"/>
      <c r="D28" s="36"/>
      <c r="E28" s="36"/>
      <c r="K28" s="314"/>
      <c r="M28" s="314"/>
      <c r="N28" s="36" t="str">
        <f>填表信息!A39&amp;填表信息!B39</f>
        <v>评估人员：XXX</v>
      </c>
      <c r="O28" s="314"/>
      <c r="P28" s="314"/>
      <c r="Q28" s="314"/>
      <c r="R28" s="314"/>
    </row>
    <row r="29" customHeight="1" spans="1:5">
      <c r="A29" s="37" t="str">
        <f>填表信息!A7&amp;" "&amp;TEXT(填表信息!B7,"yyyy年mm月dd日")</f>
        <v>填表日期： 2023年11月06日</v>
      </c>
      <c r="B29" s="47"/>
      <c r="C29" s="47"/>
      <c r="D29" s="47"/>
      <c r="E29" s="168"/>
    </row>
  </sheetData>
  <mergeCells count="23">
    <mergeCell ref="A1:R1"/>
    <mergeCell ref="A2:R2"/>
    <mergeCell ref="A3:R3"/>
    <mergeCell ref="P4:R4"/>
    <mergeCell ref="P5:R5"/>
    <mergeCell ref="J6:K6"/>
    <mergeCell ref="L6:N6"/>
    <mergeCell ref="A25:C25"/>
    <mergeCell ref="A26:C26"/>
    <mergeCell ref="A27:C27"/>
    <mergeCell ref="A6:A7"/>
    <mergeCell ref="B6:B7"/>
    <mergeCell ref="C6:C7"/>
    <mergeCell ref="D6:D7"/>
    <mergeCell ref="E6:E7"/>
    <mergeCell ref="F6:F7"/>
    <mergeCell ref="G6:G7"/>
    <mergeCell ref="H6:H7"/>
    <mergeCell ref="I6:I7"/>
    <mergeCell ref="O6:O7"/>
    <mergeCell ref="P6:P7"/>
    <mergeCell ref="Q6:Q7"/>
    <mergeCell ref="R6:R7"/>
  </mergeCells>
  <printOptions horizontalCentered="1"/>
  <pageMargins left="1" right="1" top="0.87" bottom="0.87" header="1.06" footer="0.51"/>
  <pageSetup paperSize="9" scale="89" fitToHeight="0" orientation="landscape"/>
  <headerFooter alignWithMargins="0"/>
  <legacyDrawing r:id="rId2"/>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7"/>
  <dimension ref="A1:Q27"/>
  <sheetViews>
    <sheetView view="pageBreakPreview" zoomScaleNormal="100" workbookViewId="0">
      <selection activeCell="B17" sqref="B17"/>
    </sheetView>
  </sheetViews>
  <sheetFormatPr defaultColWidth="9" defaultRowHeight="13"/>
  <cols>
    <col min="1" max="1" width="5" style="13" customWidth="1"/>
    <col min="2" max="2" width="8.1" style="13" customWidth="1"/>
    <col min="3" max="3" width="9.5" style="13" customWidth="1"/>
    <col min="4" max="4" width="10.4" style="13" customWidth="1"/>
    <col min="5" max="6" width="5.4" style="13" customWidth="1"/>
    <col min="7" max="7" width="4.5" style="13" customWidth="1"/>
    <col min="8" max="8" width="6.9" style="13" customWidth="1"/>
    <col min="9" max="9" width="7.1" style="13" customWidth="1"/>
    <col min="10" max="10" width="16.4" style="13" customWidth="1"/>
    <col min="11" max="12" width="8.5" style="13" customWidth="1"/>
    <col min="13" max="13" width="6.1" style="13" customWidth="1"/>
    <col min="14" max="14" width="7.1" style="13" customWidth="1"/>
    <col min="15" max="15" width="7.5" style="13" customWidth="1"/>
    <col min="16" max="16" width="15.1" style="13" hidden="1" customWidth="1" outlineLevel="1"/>
    <col min="17" max="17" width="13.1" style="13" hidden="1" customWidth="1" outlineLevel="1"/>
    <col min="18" max="18" width="9" style="13" collapsed="1"/>
    <col min="19" max="16384" width="9" style="13"/>
  </cols>
  <sheetData>
    <row r="1" s="11" customFormat="1" ht="30" customHeight="1" spans="1:16">
      <c r="A1" s="14" t="s">
        <v>647</v>
      </c>
      <c r="B1" s="14"/>
      <c r="C1" s="14"/>
      <c r="D1" s="14"/>
      <c r="E1" s="14"/>
      <c r="F1" s="14"/>
      <c r="G1" s="14"/>
      <c r="H1" s="14"/>
      <c r="I1" s="14"/>
      <c r="J1" s="14"/>
      <c r="K1" s="14"/>
      <c r="L1" s="14"/>
      <c r="M1" s="14"/>
      <c r="N1" s="14"/>
      <c r="O1" s="14"/>
      <c r="P1" s="306"/>
    </row>
    <row r="2" s="11" customFormat="1" ht="30" customHeight="1" spans="1:16">
      <c r="A2" s="300" t="s">
        <v>661</v>
      </c>
      <c r="B2" s="300"/>
      <c r="C2" s="300"/>
      <c r="D2" s="300"/>
      <c r="E2" s="300"/>
      <c r="F2" s="300"/>
      <c r="G2" s="300"/>
      <c r="H2" s="300"/>
      <c r="I2" s="300"/>
      <c r="J2" s="300"/>
      <c r="K2" s="300"/>
      <c r="L2" s="300"/>
      <c r="M2" s="300"/>
      <c r="N2" s="300"/>
      <c r="O2" s="300"/>
      <c r="P2" s="306"/>
    </row>
    <row r="3" ht="14.1" customHeight="1" spans="1:16">
      <c r="A3" s="16" t="str">
        <f>填表信息!A17&amp;" "&amp;TEXT(填表信息!B17,"yyyy年mm月dd日")</f>
        <v>评估基准日： 2023年07月31日</v>
      </c>
      <c r="B3" s="17"/>
      <c r="C3" s="17"/>
      <c r="D3" s="17"/>
      <c r="E3" s="17"/>
      <c r="F3" s="17"/>
      <c r="G3" s="17"/>
      <c r="H3" s="17"/>
      <c r="I3" s="17"/>
      <c r="J3" s="17"/>
      <c r="K3" s="17"/>
      <c r="L3" s="17"/>
      <c r="M3" s="17"/>
      <c r="N3" s="17"/>
      <c r="O3" s="17"/>
      <c r="P3" s="307"/>
    </row>
    <row r="4" ht="14.1" customHeight="1" spans="2:16">
      <c r="B4" s="17"/>
      <c r="C4" s="17"/>
      <c r="D4" s="17"/>
      <c r="E4" s="17"/>
      <c r="F4" s="17"/>
      <c r="G4" s="17"/>
      <c r="H4" s="17"/>
      <c r="I4" s="17"/>
      <c r="J4" s="17"/>
      <c r="K4" s="17"/>
      <c r="L4" s="17"/>
      <c r="M4" s="17"/>
      <c r="N4" s="17"/>
      <c r="O4" s="53" t="s">
        <v>662</v>
      </c>
      <c r="P4" s="307"/>
    </row>
    <row r="5" ht="15.75" customHeight="1" spans="1:15">
      <c r="A5" s="54" t="str">
        <f>填表信息!A5&amp;填表信息!B5</f>
        <v>产权持有人：北京巴布科克·威尔科克斯有限公司</v>
      </c>
      <c r="B5" s="54"/>
      <c r="C5" s="54"/>
      <c r="D5" s="54"/>
      <c r="E5" s="54"/>
      <c r="F5" s="54"/>
      <c r="G5" s="54"/>
      <c r="O5" s="21" t="s">
        <v>353</v>
      </c>
    </row>
    <row r="6" s="12" customFormat="1" ht="15.75" customHeight="1" spans="1:17">
      <c r="A6" s="22" t="s">
        <v>511</v>
      </c>
      <c r="B6" s="22" t="s">
        <v>650</v>
      </c>
      <c r="C6" s="163" t="s">
        <v>651</v>
      </c>
      <c r="D6" s="163" t="s">
        <v>652</v>
      </c>
      <c r="E6" s="22" t="s">
        <v>653</v>
      </c>
      <c r="F6" s="142" t="s">
        <v>654</v>
      </c>
      <c r="G6" s="303" t="s">
        <v>513</v>
      </c>
      <c r="H6" s="303" t="s">
        <v>663</v>
      </c>
      <c r="I6" s="142" t="s">
        <v>656</v>
      </c>
      <c r="J6" s="308" t="s">
        <v>664</v>
      </c>
      <c r="K6" s="163" t="s">
        <v>356</v>
      </c>
      <c r="L6" s="169" t="s">
        <v>248</v>
      </c>
      <c r="M6" s="169" t="s">
        <v>357</v>
      </c>
      <c r="N6" s="142" t="s">
        <v>515</v>
      </c>
      <c r="O6" s="142" t="s">
        <v>516</v>
      </c>
      <c r="P6" s="309" t="s">
        <v>665</v>
      </c>
      <c r="Q6" s="22" t="s">
        <v>666</v>
      </c>
    </row>
    <row r="7" s="12" customFormat="1" ht="39.75" customHeight="1" spans="1:17">
      <c r="A7" s="24"/>
      <c r="B7" s="24"/>
      <c r="C7" s="304"/>
      <c r="D7" s="165"/>
      <c r="E7" s="24"/>
      <c r="F7" s="24"/>
      <c r="G7" s="305"/>
      <c r="H7" s="305"/>
      <c r="I7" s="24"/>
      <c r="J7" s="310"/>
      <c r="K7" s="165"/>
      <c r="L7" s="170"/>
      <c r="M7" s="170"/>
      <c r="N7" s="24"/>
      <c r="O7" s="24"/>
      <c r="P7" s="311"/>
      <c r="Q7" s="24"/>
    </row>
    <row r="8" ht="15.75" customHeight="1" spans="1:17">
      <c r="A8" s="24"/>
      <c r="B8" s="30"/>
      <c r="C8" s="30"/>
      <c r="D8" s="30"/>
      <c r="E8" s="24"/>
      <c r="F8" s="26"/>
      <c r="G8" s="26"/>
      <c r="H8" s="49"/>
      <c r="I8" s="28" t="s">
        <v>536</v>
      </c>
      <c r="J8" s="312"/>
      <c r="K8" s="28"/>
      <c r="L8" s="28"/>
      <c r="M8" s="28">
        <f>L8-K8</f>
        <v>0</v>
      </c>
      <c r="N8" s="28" t="str">
        <f>IF(K8=0,"",M8/K8*100)</f>
        <v/>
      </c>
      <c r="O8" s="30"/>
      <c r="P8" s="313"/>
      <c r="Q8" s="29"/>
    </row>
    <row r="9" ht="15.75" customHeight="1" spans="1:17">
      <c r="A9" s="24"/>
      <c r="B9" s="30"/>
      <c r="C9" s="30"/>
      <c r="D9" s="30"/>
      <c r="E9" s="24"/>
      <c r="F9" s="26"/>
      <c r="G9" s="26"/>
      <c r="H9" s="49"/>
      <c r="I9" s="28" t="s">
        <v>536</v>
      </c>
      <c r="J9" s="312"/>
      <c r="K9" s="28"/>
      <c r="L9" s="28"/>
      <c r="M9" s="28">
        <f t="shared" ref="M9:M25" si="0">L9-K9</f>
        <v>0</v>
      </c>
      <c r="N9" s="28" t="str">
        <f t="shared" ref="N9:N25" si="1">IF(K9=0,"",M9/K9*100)</f>
        <v/>
      </c>
      <c r="O9" s="30"/>
      <c r="P9" s="313"/>
      <c r="Q9" s="29"/>
    </row>
    <row r="10" ht="15.75" customHeight="1" spans="1:17">
      <c r="A10" s="24"/>
      <c r="B10" s="30"/>
      <c r="C10" s="30"/>
      <c r="D10" s="30"/>
      <c r="E10" s="24"/>
      <c r="F10" s="26"/>
      <c r="G10" s="26"/>
      <c r="H10" s="49"/>
      <c r="I10" s="28" t="s">
        <v>536</v>
      </c>
      <c r="J10" s="312"/>
      <c r="K10" s="28"/>
      <c r="L10" s="28"/>
      <c r="M10" s="28">
        <f t="shared" si="0"/>
        <v>0</v>
      </c>
      <c r="N10" s="28" t="str">
        <f t="shared" si="1"/>
        <v/>
      </c>
      <c r="O10" s="30"/>
      <c r="P10" s="313"/>
      <c r="Q10" s="29"/>
    </row>
    <row r="11" ht="15.75" customHeight="1" spans="1:17">
      <c r="A11" s="24"/>
      <c r="B11" s="30"/>
      <c r="C11" s="30"/>
      <c r="D11" s="30"/>
      <c r="E11" s="24"/>
      <c r="F11" s="26"/>
      <c r="G11" s="26"/>
      <c r="H11" s="49"/>
      <c r="I11" s="28" t="s">
        <v>536</v>
      </c>
      <c r="J11" s="312"/>
      <c r="K11" s="28"/>
      <c r="L11" s="28"/>
      <c r="M11" s="28">
        <f t="shared" si="0"/>
        <v>0</v>
      </c>
      <c r="N11" s="28" t="str">
        <f t="shared" si="1"/>
        <v/>
      </c>
      <c r="O11" s="30"/>
      <c r="P11" s="313"/>
      <c r="Q11" s="29"/>
    </row>
    <row r="12" ht="15.75" customHeight="1" spans="1:17">
      <c r="A12" s="24"/>
      <c r="B12" s="30"/>
      <c r="C12" s="30"/>
      <c r="D12" s="30"/>
      <c r="E12" s="24"/>
      <c r="F12" s="26"/>
      <c r="G12" s="26"/>
      <c r="H12" s="49"/>
      <c r="I12" s="28" t="s">
        <v>536</v>
      </c>
      <c r="J12" s="312"/>
      <c r="K12" s="28"/>
      <c r="L12" s="28"/>
      <c r="M12" s="28">
        <f t="shared" si="0"/>
        <v>0</v>
      </c>
      <c r="N12" s="28" t="str">
        <f t="shared" si="1"/>
        <v/>
      </c>
      <c r="O12" s="30"/>
      <c r="P12" s="313"/>
      <c r="Q12" s="29"/>
    </row>
    <row r="13" ht="15.75" customHeight="1" spans="1:17">
      <c r="A13" s="24"/>
      <c r="B13" s="30"/>
      <c r="C13" s="30"/>
      <c r="D13" s="30"/>
      <c r="E13" s="24"/>
      <c r="F13" s="26"/>
      <c r="G13" s="26"/>
      <c r="H13" s="49"/>
      <c r="I13" s="28" t="s">
        <v>536</v>
      </c>
      <c r="J13" s="312"/>
      <c r="K13" s="28"/>
      <c r="L13" s="28"/>
      <c r="M13" s="28">
        <f t="shared" si="0"/>
        <v>0</v>
      </c>
      <c r="N13" s="28" t="str">
        <f t="shared" si="1"/>
        <v/>
      </c>
      <c r="O13" s="30"/>
      <c r="P13" s="313"/>
      <c r="Q13" s="29"/>
    </row>
    <row r="14" ht="15.75" customHeight="1" spans="1:17">
      <c r="A14" s="24"/>
      <c r="B14" s="30"/>
      <c r="C14" s="30"/>
      <c r="D14" s="30"/>
      <c r="E14" s="24"/>
      <c r="F14" s="26"/>
      <c r="G14" s="26"/>
      <c r="H14" s="49"/>
      <c r="I14" s="28" t="s">
        <v>536</v>
      </c>
      <c r="J14" s="312"/>
      <c r="K14" s="28"/>
      <c r="L14" s="28"/>
      <c r="M14" s="28">
        <f t="shared" si="0"/>
        <v>0</v>
      </c>
      <c r="N14" s="28" t="str">
        <f t="shared" si="1"/>
        <v/>
      </c>
      <c r="O14" s="30"/>
      <c r="P14" s="313"/>
      <c r="Q14" s="29"/>
    </row>
    <row r="15" ht="15.75" customHeight="1" spans="1:17">
      <c r="A15" s="24"/>
      <c r="B15" s="30"/>
      <c r="C15" s="30"/>
      <c r="D15" s="30"/>
      <c r="E15" s="24"/>
      <c r="F15" s="26"/>
      <c r="G15" s="26"/>
      <c r="H15" s="49"/>
      <c r="I15" s="28" t="s">
        <v>536</v>
      </c>
      <c r="J15" s="312"/>
      <c r="K15" s="28"/>
      <c r="L15" s="28"/>
      <c r="M15" s="28">
        <f t="shared" si="0"/>
        <v>0</v>
      </c>
      <c r="N15" s="28" t="str">
        <f t="shared" si="1"/>
        <v/>
      </c>
      <c r="O15" s="30"/>
      <c r="P15" s="313"/>
      <c r="Q15" s="29"/>
    </row>
    <row r="16" ht="15.75" customHeight="1" spans="1:17">
      <c r="A16" s="24"/>
      <c r="B16" s="30"/>
      <c r="C16" s="30"/>
      <c r="D16" s="30"/>
      <c r="E16" s="24"/>
      <c r="F16" s="26"/>
      <c r="G16" s="26"/>
      <c r="H16" s="49"/>
      <c r="I16" s="28"/>
      <c r="J16" s="312"/>
      <c r="K16" s="28"/>
      <c r="L16" s="28"/>
      <c r="M16" s="28">
        <f t="shared" si="0"/>
        <v>0</v>
      </c>
      <c r="N16" s="28" t="str">
        <f t="shared" si="1"/>
        <v/>
      </c>
      <c r="O16" s="30"/>
      <c r="P16" s="313"/>
      <c r="Q16" s="29"/>
    </row>
    <row r="17" ht="15.75" customHeight="1" spans="1:17">
      <c r="A17" s="24"/>
      <c r="B17" s="31"/>
      <c r="C17" s="30"/>
      <c r="D17" s="30"/>
      <c r="E17" s="24"/>
      <c r="F17" s="26"/>
      <c r="G17" s="26"/>
      <c r="H17" s="49"/>
      <c r="I17" s="28"/>
      <c r="J17" s="312"/>
      <c r="K17" s="28"/>
      <c r="L17" s="28"/>
      <c r="M17" s="28">
        <f t="shared" si="0"/>
        <v>0</v>
      </c>
      <c r="N17" s="28" t="str">
        <f t="shared" si="1"/>
        <v/>
      </c>
      <c r="O17" s="30"/>
      <c r="P17" s="313"/>
      <c r="Q17" s="29"/>
    </row>
    <row r="18" ht="15.75" customHeight="1" spans="1:17">
      <c r="A18" s="24"/>
      <c r="B18" s="30"/>
      <c r="C18" s="30"/>
      <c r="D18" s="30"/>
      <c r="E18" s="24"/>
      <c r="F18" s="26"/>
      <c r="G18" s="26"/>
      <c r="H18" s="49"/>
      <c r="I18" s="28"/>
      <c r="J18" s="312"/>
      <c r="K18" s="28"/>
      <c r="L18" s="28"/>
      <c r="M18" s="28">
        <f t="shared" si="0"/>
        <v>0</v>
      </c>
      <c r="N18" s="28" t="str">
        <f t="shared" si="1"/>
        <v/>
      </c>
      <c r="O18" s="30"/>
      <c r="P18" s="313"/>
      <c r="Q18" s="29"/>
    </row>
    <row r="19" ht="15.75" customHeight="1" spans="1:17">
      <c r="A19" s="24"/>
      <c r="B19" s="30"/>
      <c r="C19" s="30"/>
      <c r="D19" s="30"/>
      <c r="E19" s="24"/>
      <c r="F19" s="26"/>
      <c r="G19" s="26"/>
      <c r="H19" s="49"/>
      <c r="I19" s="28" t="s">
        <v>536</v>
      </c>
      <c r="J19" s="312"/>
      <c r="K19" s="28"/>
      <c r="L19" s="28"/>
      <c r="M19" s="28">
        <f t="shared" si="0"/>
        <v>0</v>
      </c>
      <c r="N19" s="28" t="str">
        <f t="shared" si="1"/>
        <v/>
      </c>
      <c r="O19" s="30"/>
      <c r="P19" s="313"/>
      <c r="Q19" s="29"/>
    </row>
    <row r="20" ht="15.75" customHeight="1" spans="1:17">
      <c r="A20" s="24"/>
      <c r="B20" s="30"/>
      <c r="C20" s="30"/>
      <c r="D20" s="30"/>
      <c r="E20" s="24"/>
      <c r="F20" s="26"/>
      <c r="G20" s="26"/>
      <c r="H20" s="49"/>
      <c r="I20" s="28" t="s">
        <v>536</v>
      </c>
      <c r="J20" s="312"/>
      <c r="K20" s="28"/>
      <c r="L20" s="28"/>
      <c r="M20" s="28">
        <f t="shared" si="0"/>
        <v>0</v>
      </c>
      <c r="N20" s="28" t="str">
        <f t="shared" si="1"/>
        <v/>
      </c>
      <c r="O20" s="30"/>
      <c r="P20" s="313"/>
      <c r="Q20" s="29"/>
    </row>
    <row r="21" ht="15.75" customHeight="1" spans="1:17">
      <c r="A21" s="24"/>
      <c r="B21" s="30"/>
      <c r="C21" s="30"/>
      <c r="D21" s="30"/>
      <c r="E21" s="24"/>
      <c r="F21" s="26"/>
      <c r="G21" s="26"/>
      <c r="H21" s="49"/>
      <c r="I21" s="28" t="s">
        <v>536</v>
      </c>
      <c r="J21" s="312"/>
      <c r="K21" s="28"/>
      <c r="L21" s="28"/>
      <c r="M21" s="28">
        <f t="shared" si="0"/>
        <v>0</v>
      </c>
      <c r="N21" s="28" t="str">
        <f t="shared" si="1"/>
        <v/>
      </c>
      <c r="O21" s="30"/>
      <c r="P21" s="313"/>
      <c r="Q21" s="29"/>
    </row>
    <row r="22" ht="15.75" customHeight="1" spans="1:17">
      <c r="A22" s="24"/>
      <c r="B22" s="30"/>
      <c r="C22" s="30"/>
      <c r="D22" s="30"/>
      <c r="E22" s="24"/>
      <c r="F22" s="26"/>
      <c r="G22" s="26"/>
      <c r="H22" s="49"/>
      <c r="I22" s="28" t="s">
        <v>536</v>
      </c>
      <c r="J22" s="312"/>
      <c r="K22" s="28"/>
      <c r="L22" s="28"/>
      <c r="M22" s="28">
        <f t="shared" si="0"/>
        <v>0</v>
      </c>
      <c r="N22" s="28" t="str">
        <f t="shared" si="1"/>
        <v/>
      </c>
      <c r="O22" s="30"/>
      <c r="P22" s="313"/>
      <c r="Q22" s="29"/>
    </row>
    <row r="23" ht="15.75" customHeight="1" spans="1:17">
      <c r="A23" s="24"/>
      <c r="B23" s="30"/>
      <c r="C23" s="30"/>
      <c r="D23" s="30"/>
      <c r="E23" s="24"/>
      <c r="F23" s="26"/>
      <c r="G23" s="26"/>
      <c r="H23" s="49"/>
      <c r="I23" s="28" t="s">
        <v>536</v>
      </c>
      <c r="J23" s="312"/>
      <c r="K23" s="28"/>
      <c r="L23" s="28"/>
      <c r="M23" s="28">
        <f t="shared" si="0"/>
        <v>0</v>
      </c>
      <c r="N23" s="28" t="str">
        <f t="shared" si="1"/>
        <v/>
      </c>
      <c r="O23" s="30"/>
      <c r="P23" s="313"/>
      <c r="Q23" s="29"/>
    </row>
    <row r="24" ht="15.75" customHeight="1" spans="1:17">
      <c r="A24" s="24"/>
      <c r="B24" s="30"/>
      <c r="C24" s="30"/>
      <c r="D24" s="30"/>
      <c r="E24" s="24"/>
      <c r="F24" s="26"/>
      <c r="G24" s="26"/>
      <c r="H24" s="49"/>
      <c r="I24" s="28"/>
      <c r="J24" s="312"/>
      <c r="K24" s="28"/>
      <c r="L24" s="28"/>
      <c r="M24" s="28">
        <f t="shared" si="0"/>
        <v>0</v>
      </c>
      <c r="N24" s="28" t="str">
        <f t="shared" si="1"/>
        <v/>
      </c>
      <c r="O24" s="30"/>
      <c r="P24" s="313"/>
      <c r="Q24" s="29"/>
    </row>
    <row r="25" ht="15.75" customHeight="1" spans="1:17">
      <c r="A25" s="32" t="s">
        <v>529</v>
      </c>
      <c r="B25" s="301"/>
      <c r="C25" s="302"/>
      <c r="D25" s="302"/>
      <c r="E25" s="24"/>
      <c r="F25" s="26"/>
      <c r="G25" s="26"/>
      <c r="H25" s="49"/>
      <c r="I25" s="28" t="s">
        <v>536</v>
      </c>
      <c r="J25" s="27">
        <f>SUM(J8:J24)</f>
        <v>0</v>
      </c>
      <c r="K25" s="27">
        <f>SUM(K8:K24)</f>
        <v>0</v>
      </c>
      <c r="L25" s="27">
        <f>SUM(L8:L24)</f>
        <v>0</v>
      </c>
      <c r="M25" s="28">
        <f t="shared" si="0"/>
        <v>0</v>
      </c>
      <c r="N25" s="28" t="str">
        <f t="shared" si="1"/>
        <v/>
      </c>
      <c r="O25" s="30"/>
      <c r="P25" s="313"/>
      <c r="Q25" s="29"/>
    </row>
    <row r="26" ht="15.75" customHeight="1" spans="1:15">
      <c r="A26" s="36" t="str">
        <f>填表信息!$A$6&amp;填表信息!$B$6</f>
        <v>产权持有人填表人：罗钰</v>
      </c>
      <c r="B26" s="36"/>
      <c r="C26" s="36"/>
      <c r="D26" s="36"/>
      <c r="E26" s="36"/>
      <c r="L26" s="36" t="str">
        <f>填表信息!A39&amp;填表信息!B39</f>
        <v>评估人员：XXX</v>
      </c>
      <c r="M26" s="314"/>
      <c r="N26" s="314"/>
      <c r="O26" s="314"/>
    </row>
    <row r="27" ht="15.75" customHeight="1" spans="1:5">
      <c r="A27" s="37" t="str">
        <f>填表信息!A7&amp;" "&amp;TEXT(填表信息!B7,"yyyy年mm月dd日")</f>
        <v>填表日期： 2023年11月06日</v>
      </c>
      <c r="B27" s="47"/>
      <c r="C27" s="47"/>
      <c r="D27" s="47"/>
      <c r="E27" s="168"/>
    </row>
  </sheetData>
  <mergeCells count="22">
    <mergeCell ref="A1:O1"/>
    <mergeCell ref="A2:O2"/>
    <mergeCell ref="A3:O3"/>
    <mergeCell ref="A5:G5"/>
    <mergeCell ref="A25:C25"/>
    <mergeCell ref="A6:A7"/>
    <mergeCell ref="B6:B7"/>
    <mergeCell ref="C6:C7"/>
    <mergeCell ref="D6:D7"/>
    <mergeCell ref="E6:E7"/>
    <mergeCell ref="F6:F7"/>
    <mergeCell ref="G6:G7"/>
    <mergeCell ref="H6:H7"/>
    <mergeCell ref="I6:I7"/>
    <mergeCell ref="J6:J7"/>
    <mergeCell ref="K6:K7"/>
    <mergeCell ref="L6:L7"/>
    <mergeCell ref="M6:M7"/>
    <mergeCell ref="N6:N7"/>
    <mergeCell ref="O6:O7"/>
    <mergeCell ref="P6:P7"/>
    <mergeCell ref="Q6:Q7"/>
  </mergeCells>
  <printOptions horizontalCentered="1"/>
  <pageMargins left="1" right="1" top="0.87" bottom="0.87" header="0.39" footer="0.51"/>
  <pageSetup paperSize="9" orientation="landscape"/>
  <headerFooter alignWithMargins="0"/>
  <legacyDrawing r:id="rId2"/>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8"/>
  <dimension ref="A1:Q28"/>
  <sheetViews>
    <sheetView view="pageBreakPreview" zoomScaleNormal="100" topLeftCell="A7" workbookViewId="0">
      <selection activeCell="B17" sqref="B17"/>
    </sheetView>
  </sheetViews>
  <sheetFormatPr defaultColWidth="9" defaultRowHeight="13"/>
  <cols>
    <col min="1" max="1" width="4.4" style="13" customWidth="1"/>
    <col min="2" max="2" width="6.1" style="13" customWidth="1"/>
    <col min="3" max="3" width="9" style="13"/>
    <col min="4" max="4" width="10.9" style="13" customWidth="1"/>
    <col min="5" max="5" width="8.6" style="13" customWidth="1"/>
    <col min="6" max="7" width="4.9" style="13" customWidth="1"/>
    <col min="8" max="8" width="4.6" style="13" customWidth="1"/>
    <col min="9" max="9" width="4.5" style="13" customWidth="1"/>
    <col min="10" max="10" width="4.9" style="13" customWidth="1"/>
    <col min="11" max="11" width="7.5" style="13" customWidth="1"/>
    <col min="12" max="12" width="8.1" style="13" customWidth="1"/>
    <col min="13" max="13" width="7.9" style="13" customWidth="1"/>
    <col min="14" max="14" width="7.4" style="13" customWidth="1"/>
    <col min="15" max="15" width="6.1" style="13" customWidth="1"/>
    <col min="16" max="16" width="7.4" style="13" customWidth="1"/>
    <col min="17" max="17" width="8.4" style="13" customWidth="1"/>
    <col min="18" max="16384" width="9" style="13"/>
  </cols>
  <sheetData>
    <row r="1" s="11" customFormat="1" ht="30" customHeight="1" spans="1:17">
      <c r="A1" s="14" t="s">
        <v>667</v>
      </c>
      <c r="B1" s="14"/>
      <c r="C1" s="14"/>
      <c r="D1" s="14"/>
      <c r="E1" s="14"/>
      <c r="F1" s="14"/>
      <c r="G1" s="14"/>
      <c r="H1" s="14"/>
      <c r="I1" s="14"/>
      <c r="J1" s="14"/>
      <c r="K1" s="14"/>
      <c r="L1" s="14"/>
      <c r="M1" s="14"/>
      <c r="N1" s="14"/>
      <c r="O1" s="14"/>
      <c r="P1" s="14"/>
      <c r="Q1" s="14"/>
    </row>
    <row r="2" s="11" customFormat="1" ht="23.25" customHeight="1" spans="1:17">
      <c r="A2" s="300" t="s">
        <v>648</v>
      </c>
      <c r="B2" s="300"/>
      <c r="C2" s="300"/>
      <c r="D2" s="300"/>
      <c r="E2" s="300"/>
      <c r="F2" s="300"/>
      <c r="G2" s="300"/>
      <c r="H2" s="300"/>
      <c r="I2" s="300"/>
      <c r="J2" s="300"/>
      <c r="K2" s="300"/>
      <c r="L2" s="300"/>
      <c r="M2" s="300"/>
      <c r="N2" s="300"/>
      <c r="O2" s="300"/>
      <c r="P2" s="300"/>
      <c r="Q2" s="300"/>
    </row>
    <row r="3" ht="13.5" customHeight="1" spans="1:17">
      <c r="A3" s="16" t="str">
        <f>填表信息!A17&amp;" "&amp;TEXT(填表信息!B17,"yyyy年mm月dd日")</f>
        <v>评估基准日： 2023年07月31日</v>
      </c>
      <c r="B3" s="17"/>
      <c r="C3" s="17"/>
      <c r="D3" s="17"/>
      <c r="E3" s="17"/>
      <c r="F3" s="17"/>
      <c r="G3" s="17"/>
      <c r="H3" s="17"/>
      <c r="I3" s="17"/>
      <c r="J3" s="17"/>
      <c r="K3" s="18"/>
      <c r="L3" s="18"/>
      <c r="M3" s="18"/>
      <c r="N3" s="18"/>
      <c r="O3" s="18"/>
      <c r="P3" s="18"/>
      <c r="Q3" s="18"/>
    </row>
    <row r="4" ht="12" customHeight="1" spans="2:17">
      <c r="B4" s="17"/>
      <c r="C4" s="17"/>
      <c r="D4" s="17"/>
      <c r="E4" s="17"/>
      <c r="F4" s="17"/>
      <c r="G4" s="17"/>
      <c r="H4" s="17"/>
      <c r="I4" s="17"/>
      <c r="J4" s="17"/>
      <c r="K4" s="18"/>
      <c r="L4" s="18"/>
      <c r="M4" s="18"/>
      <c r="N4" s="18"/>
      <c r="O4" s="18"/>
      <c r="P4" s="19" t="s">
        <v>668</v>
      </c>
      <c r="Q4" s="19"/>
    </row>
    <row r="5" ht="12.75" customHeight="1" spans="1:17">
      <c r="A5" s="54" t="str">
        <f>填表信息!A5&amp;填表信息!B5</f>
        <v>产权持有人：北京巴布科克·威尔科克斯有限公司</v>
      </c>
      <c r="B5" s="54"/>
      <c r="C5" s="54"/>
      <c r="D5" s="54"/>
      <c r="E5" s="54"/>
      <c r="F5" s="54"/>
      <c r="G5" s="54"/>
      <c r="Q5" s="21" t="s">
        <v>353</v>
      </c>
    </row>
    <row r="6" s="46" customFormat="1" ht="52.5" customHeight="1" spans="1:17">
      <c r="A6" s="142" t="s">
        <v>511</v>
      </c>
      <c r="B6" s="142" t="s">
        <v>669</v>
      </c>
      <c r="C6" s="152" t="s">
        <v>670</v>
      </c>
      <c r="D6" s="152" t="s">
        <v>652</v>
      </c>
      <c r="E6" s="142" t="s">
        <v>671</v>
      </c>
      <c r="F6" s="142" t="s">
        <v>672</v>
      </c>
      <c r="G6" s="142" t="s">
        <v>673</v>
      </c>
      <c r="H6" s="142" t="s">
        <v>674</v>
      </c>
      <c r="I6" s="142" t="s">
        <v>675</v>
      </c>
      <c r="J6" s="142" t="s">
        <v>676</v>
      </c>
      <c r="K6" s="142" t="s">
        <v>677</v>
      </c>
      <c r="L6" s="142" t="s">
        <v>544</v>
      </c>
      <c r="M6" s="23" t="s">
        <v>356</v>
      </c>
      <c r="N6" s="142" t="s">
        <v>248</v>
      </c>
      <c r="O6" s="142" t="s">
        <v>357</v>
      </c>
      <c r="P6" s="142" t="s">
        <v>515</v>
      </c>
      <c r="Q6" s="142" t="s">
        <v>516</v>
      </c>
    </row>
    <row r="7" ht="15.75" customHeight="1" spans="1:17">
      <c r="A7" s="24"/>
      <c r="B7" s="24"/>
      <c r="C7" s="102"/>
      <c r="D7" s="102"/>
      <c r="E7" s="30"/>
      <c r="F7" s="26"/>
      <c r="G7" s="24"/>
      <c r="H7" s="24"/>
      <c r="I7" s="24"/>
      <c r="J7" s="24"/>
      <c r="K7" s="28"/>
      <c r="L7" s="28"/>
      <c r="M7" s="27"/>
      <c r="N7" s="28"/>
      <c r="O7" s="28">
        <f>N7-M7</f>
        <v>0</v>
      </c>
      <c r="P7" s="28" t="str">
        <f>IF(M7=0,"",O7/M7*100)</f>
        <v/>
      </c>
      <c r="Q7" s="29"/>
    </row>
    <row r="8" ht="15.75" customHeight="1" spans="1:17">
      <c r="A8" s="24"/>
      <c r="B8" s="24"/>
      <c r="C8" s="102"/>
      <c r="D8" s="102"/>
      <c r="E8" s="30"/>
      <c r="F8" s="26"/>
      <c r="G8" s="24"/>
      <c r="H8" s="24"/>
      <c r="I8" s="24"/>
      <c r="J8" s="24"/>
      <c r="K8" s="28"/>
      <c r="L8" s="28"/>
      <c r="M8" s="28"/>
      <c r="N8" s="28"/>
      <c r="O8" s="28">
        <f t="shared" ref="O8:O26" si="0">N8-M8</f>
        <v>0</v>
      </c>
      <c r="P8" s="28" t="str">
        <f t="shared" ref="P8:P26" si="1">IF(M8=0,"",O8/M8*100)</f>
        <v/>
      </c>
      <c r="Q8" s="29"/>
    </row>
    <row r="9" ht="15.75" customHeight="1" spans="1:17">
      <c r="A9" s="24"/>
      <c r="B9" s="24"/>
      <c r="C9" s="102"/>
      <c r="D9" s="102"/>
      <c r="E9" s="30"/>
      <c r="F9" s="26"/>
      <c r="G9" s="24"/>
      <c r="H9" s="24"/>
      <c r="I9" s="24"/>
      <c r="J9" s="24"/>
      <c r="K9" s="28"/>
      <c r="L9" s="28"/>
      <c r="M9" s="28"/>
      <c r="N9" s="28"/>
      <c r="O9" s="28">
        <f t="shared" si="0"/>
        <v>0</v>
      </c>
      <c r="P9" s="28" t="str">
        <f t="shared" si="1"/>
        <v/>
      </c>
      <c r="Q9" s="29"/>
    </row>
    <row r="10" ht="15.75" customHeight="1" spans="1:17">
      <c r="A10" s="24"/>
      <c r="B10" s="24"/>
      <c r="C10" s="102"/>
      <c r="D10" s="102"/>
      <c r="E10" s="30"/>
      <c r="F10" s="26"/>
      <c r="G10" s="24"/>
      <c r="H10" s="24"/>
      <c r="I10" s="24"/>
      <c r="J10" s="24"/>
      <c r="K10" s="28"/>
      <c r="L10" s="28"/>
      <c r="M10" s="28"/>
      <c r="N10" s="28"/>
      <c r="O10" s="28">
        <f t="shared" si="0"/>
        <v>0</v>
      </c>
      <c r="P10" s="28" t="str">
        <f t="shared" si="1"/>
        <v/>
      </c>
      <c r="Q10" s="29"/>
    </row>
    <row r="11" ht="15.75" customHeight="1" spans="1:17">
      <c r="A11" s="24"/>
      <c r="B11" s="24"/>
      <c r="C11" s="102"/>
      <c r="D11" s="102"/>
      <c r="E11" s="30"/>
      <c r="F11" s="26"/>
      <c r="G11" s="24"/>
      <c r="H11" s="24"/>
      <c r="I11" s="24"/>
      <c r="J11" s="24"/>
      <c r="K11" s="28"/>
      <c r="L11" s="28"/>
      <c r="M11" s="28"/>
      <c r="N11" s="28"/>
      <c r="O11" s="28">
        <f t="shared" si="0"/>
        <v>0</v>
      </c>
      <c r="P11" s="28" t="str">
        <f t="shared" si="1"/>
        <v/>
      </c>
      <c r="Q11" s="29"/>
    </row>
    <row r="12" ht="15.75" customHeight="1" spans="1:17">
      <c r="A12" s="24"/>
      <c r="B12" s="24"/>
      <c r="C12" s="102"/>
      <c r="D12" s="102"/>
      <c r="E12" s="30"/>
      <c r="F12" s="26"/>
      <c r="G12" s="24"/>
      <c r="H12" s="24"/>
      <c r="I12" s="24"/>
      <c r="J12" s="24"/>
      <c r="K12" s="28"/>
      <c r="L12" s="28"/>
      <c r="M12" s="28"/>
      <c r="N12" s="28"/>
      <c r="O12" s="28">
        <f t="shared" si="0"/>
        <v>0</v>
      </c>
      <c r="P12" s="28" t="str">
        <f t="shared" si="1"/>
        <v/>
      </c>
      <c r="Q12" s="29"/>
    </row>
    <row r="13" ht="15.75" customHeight="1" spans="1:17">
      <c r="A13" s="24"/>
      <c r="B13" s="24"/>
      <c r="C13" s="102"/>
      <c r="D13" s="102"/>
      <c r="E13" s="30"/>
      <c r="F13" s="26"/>
      <c r="G13" s="24"/>
      <c r="H13" s="24"/>
      <c r="I13" s="24"/>
      <c r="J13" s="24"/>
      <c r="K13" s="28"/>
      <c r="L13" s="28"/>
      <c r="M13" s="28"/>
      <c r="N13" s="28"/>
      <c r="O13" s="28">
        <f t="shared" si="0"/>
        <v>0</v>
      </c>
      <c r="P13" s="28" t="str">
        <f t="shared" si="1"/>
        <v/>
      </c>
      <c r="Q13" s="29"/>
    </row>
    <row r="14" ht="15.75" customHeight="1" spans="1:17">
      <c r="A14" s="24"/>
      <c r="B14" s="24"/>
      <c r="C14" s="102"/>
      <c r="D14" s="102"/>
      <c r="E14" s="30"/>
      <c r="F14" s="26"/>
      <c r="G14" s="24"/>
      <c r="H14" s="24"/>
      <c r="I14" s="24"/>
      <c r="J14" s="24"/>
      <c r="K14" s="28"/>
      <c r="L14" s="28"/>
      <c r="M14" s="28"/>
      <c r="N14" s="28"/>
      <c r="O14" s="28">
        <f t="shared" si="0"/>
        <v>0</v>
      </c>
      <c r="P14" s="28" t="str">
        <f t="shared" si="1"/>
        <v/>
      </c>
      <c r="Q14" s="29"/>
    </row>
    <row r="15" ht="15.75" customHeight="1" spans="1:17">
      <c r="A15" s="24"/>
      <c r="B15" s="24"/>
      <c r="C15" s="102"/>
      <c r="D15" s="102"/>
      <c r="E15" s="30"/>
      <c r="F15" s="26"/>
      <c r="G15" s="24"/>
      <c r="H15" s="24"/>
      <c r="I15" s="24"/>
      <c r="J15" s="24"/>
      <c r="K15" s="28"/>
      <c r="L15" s="28"/>
      <c r="M15" s="28"/>
      <c r="N15" s="28"/>
      <c r="O15" s="28">
        <f t="shared" si="0"/>
        <v>0</v>
      </c>
      <c r="P15" s="28" t="str">
        <f t="shared" si="1"/>
        <v/>
      </c>
      <c r="Q15" s="29"/>
    </row>
    <row r="16" ht="15.75" customHeight="1" spans="1:17">
      <c r="A16" s="24"/>
      <c r="B16" s="24"/>
      <c r="C16" s="102"/>
      <c r="D16" s="102"/>
      <c r="E16" s="30"/>
      <c r="F16" s="26"/>
      <c r="G16" s="24"/>
      <c r="H16" s="24"/>
      <c r="I16" s="24"/>
      <c r="J16" s="24"/>
      <c r="K16" s="28"/>
      <c r="L16" s="28"/>
      <c r="M16" s="28"/>
      <c r="N16" s="28"/>
      <c r="O16" s="28">
        <f t="shared" si="0"/>
        <v>0</v>
      </c>
      <c r="P16" s="28" t="str">
        <f t="shared" si="1"/>
        <v/>
      </c>
      <c r="Q16" s="29"/>
    </row>
    <row r="17" ht="15.75" customHeight="1" spans="1:17">
      <c r="A17" s="24"/>
      <c r="B17" s="43"/>
      <c r="C17" s="102"/>
      <c r="D17" s="102"/>
      <c r="E17" s="30"/>
      <c r="F17" s="26"/>
      <c r="G17" s="24"/>
      <c r="H17" s="24"/>
      <c r="I17" s="24"/>
      <c r="J17" s="24"/>
      <c r="K17" s="28"/>
      <c r="L17" s="28"/>
      <c r="M17" s="28"/>
      <c r="N17" s="28"/>
      <c r="O17" s="28">
        <f t="shared" si="0"/>
        <v>0</v>
      </c>
      <c r="P17" s="28" t="str">
        <f t="shared" si="1"/>
        <v/>
      </c>
      <c r="Q17" s="29"/>
    </row>
    <row r="18" ht="15.75" customHeight="1" spans="1:17">
      <c r="A18" s="24"/>
      <c r="B18" s="24"/>
      <c r="C18" s="102"/>
      <c r="D18" s="102"/>
      <c r="E18" s="30"/>
      <c r="F18" s="26"/>
      <c r="G18" s="24"/>
      <c r="H18" s="24"/>
      <c r="I18" s="24"/>
      <c r="J18" s="24"/>
      <c r="K18" s="28"/>
      <c r="L18" s="28"/>
      <c r="M18" s="28"/>
      <c r="N18" s="28"/>
      <c r="O18" s="28">
        <f t="shared" si="0"/>
        <v>0</v>
      </c>
      <c r="P18" s="28" t="str">
        <f t="shared" si="1"/>
        <v/>
      </c>
      <c r="Q18" s="29"/>
    </row>
    <row r="19" ht="15.75" customHeight="1" spans="1:17">
      <c r="A19" s="24"/>
      <c r="B19" s="24"/>
      <c r="C19" s="102"/>
      <c r="D19" s="102"/>
      <c r="E19" s="30"/>
      <c r="F19" s="26"/>
      <c r="G19" s="24"/>
      <c r="H19" s="24"/>
      <c r="I19" s="24"/>
      <c r="J19" s="24"/>
      <c r="K19" s="28"/>
      <c r="L19" s="28"/>
      <c r="M19" s="28"/>
      <c r="N19" s="28"/>
      <c r="O19" s="28">
        <f t="shared" si="0"/>
        <v>0</v>
      </c>
      <c r="P19" s="28" t="str">
        <f t="shared" si="1"/>
        <v/>
      </c>
      <c r="Q19" s="29"/>
    </row>
    <row r="20" ht="15.75" customHeight="1" spans="1:17">
      <c r="A20" s="24"/>
      <c r="B20" s="24"/>
      <c r="C20" s="102"/>
      <c r="D20" s="102"/>
      <c r="E20" s="30"/>
      <c r="F20" s="26"/>
      <c r="G20" s="24"/>
      <c r="H20" s="24"/>
      <c r="I20" s="24"/>
      <c r="J20" s="24"/>
      <c r="K20" s="28"/>
      <c r="L20" s="28"/>
      <c r="M20" s="28"/>
      <c r="N20" s="28"/>
      <c r="O20" s="28">
        <f t="shared" si="0"/>
        <v>0</v>
      </c>
      <c r="P20" s="28" t="str">
        <f t="shared" si="1"/>
        <v/>
      </c>
      <c r="Q20" s="29"/>
    </row>
    <row r="21" ht="15.75" customHeight="1" spans="1:17">
      <c r="A21" s="24"/>
      <c r="B21" s="24"/>
      <c r="C21" s="102"/>
      <c r="D21" s="102"/>
      <c r="E21" s="30"/>
      <c r="F21" s="26"/>
      <c r="G21" s="24"/>
      <c r="H21" s="24"/>
      <c r="I21" s="24"/>
      <c r="J21" s="24"/>
      <c r="K21" s="28"/>
      <c r="L21" s="28"/>
      <c r="M21" s="28"/>
      <c r="N21" s="28"/>
      <c r="O21" s="28">
        <f t="shared" si="0"/>
        <v>0</v>
      </c>
      <c r="P21" s="28" t="str">
        <f t="shared" si="1"/>
        <v/>
      </c>
      <c r="Q21" s="29"/>
    </row>
    <row r="22" ht="15.75" customHeight="1" spans="1:17">
      <c r="A22" s="24"/>
      <c r="B22" s="24"/>
      <c r="C22" s="102"/>
      <c r="D22" s="102"/>
      <c r="E22" s="30"/>
      <c r="F22" s="26"/>
      <c r="G22" s="24"/>
      <c r="H22" s="24"/>
      <c r="I22" s="24"/>
      <c r="J22" s="24"/>
      <c r="K22" s="28"/>
      <c r="L22" s="28"/>
      <c r="M22" s="28"/>
      <c r="N22" s="28"/>
      <c r="O22" s="28">
        <f t="shared" si="0"/>
        <v>0</v>
      </c>
      <c r="P22" s="28" t="str">
        <f t="shared" si="1"/>
        <v/>
      </c>
      <c r="Q22" s="29"/>
    </row>
    <row r="23" ht="14.25" customHeight="1" spans="1:17">
      <c r="A23" s="24"/>
      <c r="B23" s="24"/>
      <c r="C23" s="102"/>
      <c r="D23" s="102"/>
      <c r="E23" s="30"/>
      <c r="F23" s="26"/>
      <c r="G23" s="24"/>
      <c r="H23" s="24"/>
      <c r="I23" s="24"/>
      <c r="J23" s="24"/>
      <c r="K23" s="28"/>
      <c r="L23" s="28"/>
      <c r="M23" s="28"/>
      <c r="N23" s="28"/>
      <c r="O23" s="28">
        <f t="shared" si="0"/>
        <v>0</v>
      </c>
      <c r="P23" s="28" t="str">
        <f t="shared" si="1"/>
        <v/>
      </c>
      <c r="Q23" s="29"/>
    </row>
    <row r="24" ht="12.75" customHeight="1" spans="1:17">
      <c r="A24" s="32" t="s">
        <v>529</v>
      </c>
      <c r="B24" s="301"/>
      <c r="C24" s="302"/>
      <c r="D24" s="302"/>
      <c r="E24" s="24"/>
      <c r="F24" s="26"/>
      <c r="G24" s="26"/>
      <c r="H24" s="26"/>
      <c r="I24" s="49"/>
      <c r="J24" s="28" t="s">
        <v>536</v>
      </c>
      <c r="K24" s="27"/>
      <c r="L24" s="27">
        <f>SUM(L7:L23)</f>
        <v>0</v>
      </c>
      <c r="M24" s="27">
        <f t="shared" ref="M24:N24" si="2">SUM(M7:M23)</f>
        <v>0</v>
      </c>
      <c r="N24" s="27">
        <f t="shared" si="2"/>
        <v>0</v>
      </c>
      <c r="O24" s="28">
        <f t="shared" si="0"/>
        <v>0</v>
      </c>
      <c r="P24" s="28" t="str">
        <f t="shared" si="1"/>
        <v/>
      </c>
      <c r="Q24" s="28" t="s">
        <v>536</v>
      </c>
    </row>
    <row r="25" ht="14.25" customHeight="1" spans="1:17">
      <c r="A25" s="32" t="s">
        <v>660</v>
      </c>
      <c r="B25" s="44"/>
      <c r="C25" s="63"/>
      <c r="D25" s="63"/>
      <c r="E25" s="24"/>
      <c r="F25" s="26"/>
      <c r="G25" s="26"/>
      <c r="H25" s="26"/>
      <c r="I25" s="49"/>
      <c r="J25" s="28"/>
      <c r="K25" s="27"/>
      <c r="L25" s="28"/>
      <c r="M25" s="28"/>
      <c r="N25" s="148"/>
      <c r="O25" s="28">
        <f t="shared" si="0"/>
        <v>0</v>
      </c>
      <c r="P25" s="28" t="str">
        <f t="shared" si="1"/>
        <v/>
      </c>
      <c r="Q25" s="28" t="s">
        <v>536</v>
      </c>
    </row>
    <row r="26" ht="13.5" customHeight="1" spans="1:17">
      <c r="A26" s="32" t="s">
        <v>529</v>
      </c>
      <c r="B26" s="44"/>
      <c r="C26" s="63"/>
      <c r="D26" s="63"/>
      <c r="E26" s="24"/>
      <c r="F26" s="26"/>
      <c r="G26" s="26"/>
      <c r="H26" s="26"/>
      <c r="I26" s="29"/>
      <c r="J26" s="28"/>
      <c r="K26" s="27"/>
      <c r="L26" s="28">
        <f>L24-L25</f>
        <v>0</v>
      </c>
      <c r="M26" s="28">
        <f>M24-M25</f>
        <v>0</v>
      </c>
      <c r="N26" s="28">
        <f>N24-N25</f>
        <v>0</v>
      </c>
      <c r="O26" s="28">
        <f t="shared" si="0"/>
        <v>0</v>
      </c>
      <c r="P26" s="28" t="str">
        <f t="shared" si="1"/>
        <v/>
      </c>
      <c r="Q26" s="28" t="s">
        <v>536</v>
      </c>
    </row>
    <row r="27" ht="13.5" customHeight="1" spans="1:17">
      <c r="A27" s="36" t="str">
        <f>填表信息!$A$6&amp;填表信息!$B$6</f>
        <v>产权持有人填表人：罗钰</v>
      </c>
      <c r="B27" s="36"/>
      <c r="C27" s="36"/>
      <c r="D27" s="36"/>
      <c r="E27" s="36"/>
      <c r="M27" s="36"/>
      <c r="N27" s="36" t="str">
        <f>填表信息!A39&amp;填表信息!B39</f>
        <v>评估人员：XXX</v>
      </c>
      <c r="O27" s="36"/>
      <c r="P27" s="36"/>
      <c r="Q27" s="36"/>
    </row>
    <row r="28" ht="13.5" customHeight="1" spans="1:5">
      <c r="A28" s="37" t="str">
        <f>填表信息!A7&amp;" "&amp;TEXT(填表信息!B7,"yyyy年mm月dd日")</f>
        <v>填表日期： 2023年11月06日</v>
      </c>
      <c r="B28" s="47"/>
      <c r="C28" s="47"/>
      <c r="D28" s="47"/>
      <c r="E28" s="168"/>
    </row>
  </sheetData>
  <mergeCells count="8">
    <mergeCell ref="A1:Q1"/>
    <mergeCell ref="A2:Q2"/>
    <mergeCell ref="A3:Q3"/>
    <mergeCell ref="P4:Q4"/>
    <mergeCell ref="A5:G5"/>
    <mergeCell ref="A24:C24"/>
    <mergeCell ref="A25:C25"/>
    <mergeCell ref="A26:C26"/>
  </mergeCells>
  <printOptions horizontalCentered="1"/>
  <pageMargins left="1" right="1" top="0.87" bottom="0.87" header="0.35" footer="0.51"/>
  <pageSetup paperSize="9" orientation="landscape"/>
  <headerFooter alignWithMargins="0"/>
  <legacyDrawing r:id="rId2"/>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9"/>
  <dimension ref="A1:R29"/>
  <sheetViews>
    <sheetView view="pageBreakPreview" zoomScaleNormal="100" topLeftCell="A7" workbookViewId="0">
      <selection activeCell="B17" sqref="B17"/>
    </sheetView>
  </sheetViews>
  <sheetFormatPr defaultColWidth="9" defaultRowHeight="13"/>
  <cols>
    <col min="1" max="1" width="6.4" style="13" customWidth="1"/>
    <col min="2" max="2" width="6.9" style="13" customWidth="1"/>
    <col min="3" max="3" width="7.9" style="13" customWidth="1"/>
    <col min="4" max="4" width="9.6" style="13" customWidth="1"/>
    <col min="5" max="5" width="7" style="13" customWidth="1"/>
    <col min="6" max="6" width="4.6" style="13" customWidth="1"/>
    <col min="7" max="7" width="4.9" style="13" customWidth="1"/>
    <col min="8" max="8" width="4.6" style="13" customWidth="1"/>
    <col min="9" max="9" width="4.1" style="13" customWidth="1"/>
    <col min="10" max="10" width="4.6" style="13" customWidth="1"/>
    <col min="11" max="11" width="6.6" style="13" customWidth="1"/>
    <col min="12" max="12" width="10.1" style="13" customWidth="1"/>
    <col min="13" max="13" width="7.1" style="13" customWidth="1"/>
    <col min="14" max="14" width="8.1" style="13" customWidth="1"/>
    <col min="15" max="15" width="7.1" style="13" customWidth="1"/>
    <col min="16" max="16" width="7.5" style="13" customWidth="1"/>
    <col min="17" max="17" width="7.9" style="13" customWidth="1"/>
    <col min="18" max="16384" width="9" style="13"/>
  </cols>
  <sheetData>
    <row r="1" s="11" customFormat="1" ht="25.5" customHeight="1" spans="1:18">
      <c r="A1" s="14" t="s">
        <v>667</v>
      </c>
      <c r="B1" s="14"/>
      <c r="C1" s="14"/>
      <c r="D1" s="14"/>
      <c r="E1" s="14"/>
      <c r="F1" s="14"/>
      <c r="G1" s="14"/>
      <c r="H1" s="14"/>
      <c r="I1" s="14"/>
      <c r="J1" s="14"/>
      <c r="K1" s="14"/>
      <c r="L1" s="14"/>
      <c r="M1" s="14"/>
      <c r="N1" s="14"/>
      <c r="O1" s="14"/>
      <c r="P1" s="14"/>
      <c r="Q1" s="14"/>
      <c r="R1" s="46"/>
    </row>
    <row r="2" s="11" customFormat="1" ht="18.75" customHeight="1" spans="1:18">
      <c r="A2" s="300" t="s">
        <v>661</v>
      </c>
      <c r="B2" s="300"/>
      <c r="C2" s="300"/>
      <c r="D2" s="300"/>
      <c r="E2" s="300"/>
      <c r="F2" s="300"/>
      <c r="G2" s="300"/>
      <c r="H2" s="300"/>
      <c r="I2" s="300"/>
      <c r="J2" s="300"/>
      <c r="K2" s="300"/>
      <c r="L2" s="300"/>
      <c r="M2" s="300"/>
      <c r="N2" s="300"/>
      <c r="O2" s="300"/>
      <c r="P2" s="300"/>
      <c r="Q2" s="300"/>
      <c r="R2" s="46"/>
    </row>
    <row r="3" ht="14.1" customHeight="1" spans="1:17">
      <c r="A3" s="16" t="str">
        <f>填表信息!A17&amp;" "&amp;TEXT(填表信息!B17,"yyyy年mm月dd日")</f>
        <v>评估基准日： 2023年07月31日</v>
      </c>
      <c r="B3" s="17"/>
      <c r="C3" s="17"/>
      <c r="D3" s="17"/>
      <c r="E3" s="17"/>
      <c r="F3" s="17"/>
      <c r="G3" s="17"/>
      <c r="H3" s="17"/>
      <c r="I3" s="17"/>
      <c r="J3" s="17"/>
      <c r="K3" s="18"/>
      <c r="L3" s="18"/>
      <c r="M3" s="18"/>
      <c r="N3" s="18"/>
      <c r="O3" s="18"/>
      <c r="P3" s="18"/>
      <c r="Q3" s="18"/>
    </row>
    <row r="4" ht="12" customHeight="1" spans="2:17">
      <c r="B4" s="17"/>
      <c r="C4" s="17"/>
      <c r="D4" s="17"/>
      <c r="E4" s="17"/>
      <c r="F4" s="17"/>
      <c r="G4" s="17"/>
      <c r="H4" s="17"/>
      <c r="I4" s="17"/>
      <c r="J4" s="17"/>
      <c r="K4" s="18"/>
      <c r="L4" s="18"/>
      <c r="M4" s="18"/>
      <c r="N4" s="18"/>
      <c r="O4" s="18"/>
      <c r="P4" s="18"/>
      <c r="Q4" s="19" t="s">
        <v>678</v>
      </c>
    </row>
    <row r="5" ht="13.5" customHeight="1" spans="1:17">
      <c r="A5" s="54" t="str">
        <f>填表信息!A5&amp;填表信息!B5</f>
        <v>产权持有人：北京巴布科克·威尔科克斯有限公司</v>
      </c>
      <c r="B5" s="54"/>
      <c r="C5" s="54"/>
      <c r="D5" s="54"/>
      <c r="E5" s="54"/>
      <c r="F5" s="54"/>
      <c r="G5" s="54"/>
      <c r="Q5" s="21" t="s">
        <v>353</v>
      </c>
    </row>
    <row r="6" s="46" customFormat="1" ht="48.75" customHeight="1" spans="1:17">
      <c r="A6" s="142" t="s">
        <v>511</v>
      </c>
      <c r="B6" s="142" t="s">
        <v>669</v>
      </c>
      <c r="C6" s="152" t="s">
        <v>670</v>
      </c>
      <c r="D6" s="152" t="s">
        <v>652</v>
      </c>
      <c r="E6" s="142" t="s">
        <v>671</v>
      </c>
      <c r="F6" s="142" t="s">
        <v>672</v>
      </c>
      <c r="G6" s="142" t="s">
        <v>673</v>
      </c>
      <c r="H6" s="142" t="s">
        <v>674</v>
      </c>
      <c r="I6" s="142" t="s">
        <v>675</v>
      </c>
      <c r="J6" s="142" t="s">
        <v>676</v>
      </c>
      <c r="K6" s="142" t="s">
        <v>677</v>
      </c>
      <c r="L6" s="142" t="s">
        <v>679</v>
      </c>
      <c r="M6" s="23" t="s">
        <v>356</v>
      </c>
      <c r="N6" s="142" t="s">
        <v>248</v>
      </c>
      <c r="O6" s="142" t="s">
        <v>357</v>
      </c>
      <c r="P6" s="142" t="s">
        <v>515</v>
      </c>
      <c r="Q6" s="142" t="s">
        <v>516</v>
      </c>
    </row>
    <row r="7" ht="15.75" customHeight="1" spans="1:17">
      <c r="A7" s="24"/>
      <c r="B7" s="24"/>
      <c r="C7" s="102"/>
      <c r="D7" s="102"/>
      <c r="E7" s="30"/>
      <c r="F7" s="26"/>
      <c r="G7" s="24"/>
      <c r="H7" s="24"/>
      <c r="I7" s="24"/>
      <c r="J7" s="24"/>
      <c r="K7" s="28"/>
      <c r="L7" s="28"/>
      <c r="M7" s="27"/>
      <c r="N7" s="28"/>
      <c r="O7" s="28">
        <f>N7-M7</f>
        <v>0</v>
      </c>
      <c r="P7" s="28" t="str">
        <f>IF(M7=0,"",O7/M7*100)</f>
        <v/>
      </c>
      <c r="Q7" s="29"/>
    </row>
    <row r="8" ht="15.75" customHeight="1" spans="1:17">
      <c r="A8" s="24"/>
      <c r="B8" s="24"/>
      <c r="C8" s="102"/>
      <c r="D8" s="102"/>
      <c r="E8" s="30"/>
      <c r="F8" s="26"/>
      <c r="G8" s="24"/>
      <c r="H8" s="24"/>
      <c r="I8" s="24"/>
      <c r="J8" s="24"/>
      <c r="K8" s="28"/>
      <c r="L8" s="28"/>
      <c r="M8" s="28"/>
      <c r="N8" s="28"/>
      <c r="O8" s="28">
        <f t="shared" ref="O8:O27" si="0">N8-M8</f>
        <v>0</v>
      </c>
      <c r="P8" s="28" t="str">
        <f t="shared" ref="P8:P27" si="1">IF(M8=0,"",O8/M8*100)</f>
        <v/>
      </c>
      <c r="Q8" s="29"/>
    </row>
    <row r="9" ht="15.75" customHeight="1" spans="1:17">
      <c r="A9" s="24"/>
      <c r="B9" s="24"/>
      <c r="C9" s="102"/>
      <c r="D9" s="102"/>
      <c r="E9" s="30"/>
      <c r="F9" s="26"/>
      <c r="G9" s="24"/>
      <c r="H9" s="24"/>
      <c r="I9" s="24"/>
      <c r="J9" s="24"/>
      <c r="K9" s="28"/>
      <c r="L9" s="28"/>
      <c r="M9" s="28"/>
      <c r="N9" s="28"/>
      <c r="O9" s="28">
        <f t="shared" si="0"/>
        <v>0</v>
      </c>
      <c r="P9" s="28" t="str">
        <f t="shared" si="1"/>
        <v/>
      </c>
      <c r="Q9" s="29"/>
    </row>
    <row r="10" ht="15.75" customHeight="1" spans="1:17">
      <c r="A10" s="24"/>
      <c r="B10" s="24"/>
      <c r="C10" s="102"/>
      <c r="D10" s="102"/>
      <c r="E10" s="30"/>
      <c r="F10" s="26"/>
      <c r="G10" s="24"/>
      <c r="H10" s="24"/>
      <c r="I10" s="24"/>
      <c r="J10" s="24"/>
      <c r="K10" s="28"/>
      <c r="L10" s="28"/>
      <c r="M10" s="28"/>
      <c r="N10" s="28"/>
      <c r="O10" s="28">
        <f t="shared" si="0"/>
        <v>0</v>
      </c>
      <c r="P10" s="28" t="str">
        <f t="shared" si="1"/>
        <v/>
      </c>
      <c r="Q10" s="29"/>
    </row>
    <row r="11" ht="15.75" customHeight="1" spans="1:17">
      <c r="A11" s="24"/>
      <c r="B11" s="24"/>
      <c r="C11" s="102"/>
      <c r="D11" s="102"/>
      <c r="E11" s="30"/>
      <c r="F11" s="26"/>
      <c r="G11" s="24"/>
      <c r="H11" s="24"/>
      <c r="I11" s="24"/>
      <c r="J11" s="24"/>
      <c r="K11" s="28"/>
      <c r="L11" s="28"/>
      <c r="M11" s="28"/>
      <c r="N11" s="28"/>
      <c r="O11" s="28">
        <f t="shared" si="0"/>
        <v>0</v>
      </c>
      <c r="P11" s="28" t="str">
        <f t="shared" si="1"/>
        <v/>
      </c>
      <c r="Q11" s="29"/>
    </row>
    <row r="12" ht="15.75" customHeight="1" spans="1:17">
      <c r="A12" s="24"/>
      <c r="B12" s="24"/>
      <c r="C12" s="102"/>
      <c r="D12" s="102"/>
      <c r="E12" s="30"/>
      <c r="F12" s="26"/>
      <c r="G12" s="24"/>
      <c r="H12" s="24"/>
      <c r="I12" s="24"/>
      <c r="J12" s="24"/>
      <c r="K12" s="28"/>
      <c r="L12" s="28"/>
      <c r="M12" s="28"/>
      <c r="N12" s="28"/>
      <c r="O12" s="28">
        <f t="shared" si="0"/>
        <v>0</v>
      </c>
      <c r="P12" s="28" t="str">
        <f t="shared" si="1"/>
        <v/>
      </c>
      <c r="Q12" s="29"/>
    </row>
    <row r="13" ht="15.75" customHeight="1" spans="1:17">
      <c r="A13" s="24"/>
      <c r="B13" s="24"/>
      <c r="C13" s="102"/>
      <c r="D13" s="102"/>
      <c r="E13" s="30"/>
      <c r="F13" s="26"/>
      <c r="G13" s="24"/>
      <c r="H13" s="24"/>
      <c r="I13" s="24"/>
      <c r="J13" s="24"/>
      <c r="K13" s="28"/>
      <c r="L13" s="28"/>
      <c r="M13" s="28"/>
      <c r="N13" s="28"/>
      <c r="O13" s="28">
        <f t="shared" si="0"/>
        <v>0</v>
      </c>
      <c r="P13" s="28" t="str">
        <f t="shared" si="1"/>
        <v/>
      </c>
      <c r="Q13" s="29"/>
    </row>
    <row r="14" ht="15.75" customHeight="1" spans="1:17">
      <c r="A14" s="24"/>
      <c r="B14" s="24"/>
      <c r="C14" s="102"/>
      <c r="D14" s="102"/>
      <c r="E14" s="30"/>
      <c r="F14" s="26"/>
      <c r="G14" s="24"/>
      <c r="H14" s="24"/>
      <c r="I14" s="24"/>
      <c r="J14" s="24"/>
      <c r="K14" s="28"/>
      <c r="L14" s="28"/>
      <c r="M14" s="28"/>
      <c r="N14" s="28"/>
      <c r="O14" s="28">
        <f t="shared" si="0"/>
        <v>0</v>
      </c>
      <c r="P14" s="28" t="str">
        <f t="shared" si="1"/>
        <v/>
      </c>
      <c r="Q14" s="29"/>
    </row>
    <row r="15" ht="15.75" customHeight="1" spans="1:17">
      <c r="A15" s="24"/>
      <c r="B15" s="24"/>
      <c r="C15" s="102"/>
      <c r="D15" s="102"/>
      <c r="E15" s="30"/>
      <c r="F15" s="26"/>
      <c r="G15" s="24"/>
      <c r="H15" s="24"/>
      <c r="I15" s="24"/>
      <c r="J15" s="24"/>
      <c r="K15" s="28"/>
      <c r="L15" s="28"/>
      <c r="M15" s="28"/>
      <c r="N15" s="28"/>
      <c r="O15" s="28">
        <f t="shared" si="0"/>
        <v>0</v>
      </c>
      <c r="P15" s="28" t="str">
        <f t="shared" si="1"/>
        <v/>
      </c>
      <c r="Q15" s="29"/>
    </row>
    <row r="16" ht="15.75" customHeight="1" spans="1:17">
      <c r="A16" s="24"/>
      <c r="B16" s="24"/>
      <c r="C16" s="102"/>
      <c r="D16" s="102"/>
      <c r="E16" s="30"/>
      <c r="F16" s="26"/>
      <c r="G16" s="24"/>
      <c r="H16" s="24"/>
      <c r="I16" s="24"/>
      <c r="J16" s="24"/>
      <c r="K16" s="28"/>
      <c r="L16" s="28"/>
      <c r="M16" s="28"/>
      <c r="N16" s="28"/>
      <c r="O16" s="28">
        <f t="shared" si="0"/>
        <v>0</v>
      </c>
      <c r="P16" s="28" t="str">
        <f t="shared" si="1"/>
        <v/>
      </c>
      <c r="Q16" s="29"/>
    </row>
    <row r="17" ht="15.75" customHeight="1" spans="1:17">
      <c r="A17" s="24"/>
      <c r="B17" s="43"/>
      <c r="C17" s="102"/>
      <c r="D17" s="102"/>
      <c r="E17" s="30"/>
      <c r="F17" s="26"/>
      <c r="G17" s="24"/>
      <c r="H17" s="24"/>
      <c r="I17" s="24"/>
      <c r="J17" s="24"/>
      <c r="K17" s="28"/>
      <c r="L17" s="28"/>
      <c r="M17" s="28"/>
      <c r="N17" s="28"/>
      <c r="O17" s="28">
        <f t="shared" si="0"/>
        <v>0</v>
      </c>
      <c r="P17" s="28" t="str">
        <f t="shared" si="1"/>
        <v/>
      </c>
      <c r="Q17" s="29"/>
    </row>
    <row r="18" ht="15.75" customHeight="1" spans="1:17">
      <c r="A18" s="24"/>
      <c r="B18" s="24"/>
      <c r="C18" s="102"/>
      <c r="D18" s="102"/>
      <c r="E18" s="30"/>
      <c r="F18" s="26"/>
      <c r="G18" s="24"/>
      <c r="H18" s="24"/>
      <c r="I18" s="24"/>
      <c r="J18" s="24"/>
      <c r="K18" s="28"/>
      <c r="L18" s="28"/>
      <c r="M18" s="28"/>
      <c r="N18" s="28"/>
      <c r="O18" s="28">
        <f t="shared" si="0"/>
        <v>0</v>
      </c>
      <c r="P18" s="28" t="str">
        <f t="shared" si="1"/>
        <v/>
      </c>
      <c r="Q18" s="29"/>
    </row>
    <row r="19" ht="15.75" customHeight="1" spans="1:17">
      <c r="A19" s="24"/>
      <c r="B19" s="24"/>
      <c r="C19" s="102"/>
      <c r="D19" s="102"/>
      <c r="E19" s="30"/>
      <c r="F19" s="26"/>
      <c r="G19" s="24"/>
      <c r="H19" s="24"/>
      <c r="I19" s="24"/>
      <c r="J19" s="24"/>
      <c r="K19" s="28"/>
      <c r="L19" s="28"/>
      <c r="M19" s="28"/>
      <c r="N19" s="28"/>
      <c r="O19" s="28">
        <f t="shared" si="0"/>
        <v>0</v>
      </c>
      <c r="P19" s="28" t="str">
        <f t="shared" si="1"/>
        <v/>
      </c>
      <c r="Q19" s="29"/>
    </row>
    <row r="20" ht="15.75" customHeight="1" spans="1:17">
      <c r="A20" s="24"/>
      <c r="B20" s="24"/>
      <c r="C20" s="102"/>
      <c r="D20" s="102"/>
      <c r="E20" s="30"/>
      <c r="F20" s="26"/>
      <c r="G20" s="24"/>
      <c r="H20" s="24"/>
      <c r="I20" s="24"/>
      <c r="J20" s="24"/>
      <c r="K20" s="28"/>
      <c r="L20" s="28"/>
      <c r="M20" s="28"/>
      <c r="N20" s="28"/>
      <c r="O20" s="28">
        <f t="shared" si="0"/>
        <v>0</v>
      </c>
      <c r="P20" s="28" t="str">
        <f t="shared" si="1"/>
        <v/>
      </c>
      <c r="Q20" s="29"/>
    </row>
    <row r="21" ht="15.75" customHeight="1" spans="1:17">
      <c r="A21" s="24"/>
      <c r="B21" s="24"/>
      <c r="C21" s="102"/>
      <c r="D21" s="102"/>
      <c r="E21" s="30"/>
      <c r="F21" s="26"/>
      <c r="G21" s="24"/>
      <c r="H21" s="24"/>
      <c r="I21" s="24"/>
      <c r="J21" s="24"/>
      <c r="K21" s="28"/>
      <c r="L21" s="28"/>
      <c r="M21" s="28"/>
      <c r="N21" s="28"/>
      <c r="O21" s="28">
        <f t="shared" si="0"/>
        <v>0</v>
      </c>
      <c r="P21" s="28" t="str">
        <f t="shared" si="1"/>
        <v/>
      </c>
      <c r="Q21" s="29"/>
    </row>
    <row r="22" ht="15.75" customHeight="1" spans="1:17">
      <c r="A22" s="24"/>
      <c r="B22" s="24"/>
      <c r="C22" s="102"/>
      <c r="D22" s="102"/>
      <c r="E22" s="30"/>
      <c r="F22" s="26"/>
      <c r="G22" s="24"/>
      <c r="H22" s="24"/>
      <c r="I22" s="24"/>
      <c r="J22" s="24"/>
      <c r="K22" s="28"/>
      <c r="L22" s="28"/>
      <c r="M22" s="28"/>
      <c r="N22" s="28"/>
      <c r="O22" s="28">
        <f t="shared" si="0"/>
        <v>0</v>
      </c>
      <c r="P22" s="28" t="str">
        <f t="shared" si="1"/>
        <v/>
      </c>
      <c r="Q22" s="29"/>
    </row>
    <row r="23" ht="15.75" customHeight="1" spans="1:17">
      <c r="A23" s="24"/>
      <c r="B23" s="24"/>
      <c r="C23" s="102"/>
      <c r="D23" s="102"/>
      <c r="E23" s="30"/>
      <c r="F23" s="26"/>
      <c r="G23" s="24"/>
      <c r="H23" s="24"/>
      <c r="I23" s="24"/>
      <c r="J23" s="24"/>
      <c r="K23" s="28"/>
      <c r="L23" s="28"/>
      <c r="M23" s="28"/>
      <c r="N23" s="28"/>
      <c r="O23" s="28">
        <f t="shared" si="0"/>
        <v>0</v>
      </c>
      <c r="P23" s="28" t="str">
        <f t="shared" si="1"/>
        <v/>
      </c>
      <c r="Q23" s="29"/>
    </row>
    <row r="24" ht="15.75" customHeight="1" spans="1:17">
      <c r="A24" s="24"/>
      <c r="B24" s="24"/>
      <c r="C24" s="102"/>
      <c r="D24" s="102"/>
      <c r="E24" s="30"/>
      <c r="F24" s="26"/>
      <c r="G24" s="24"/>
      <c r="H24" s="24"/>
      <c r="I24" s="24"/>
      <c r="J24" s="24"/>
      <c r="K24" s="28"/>
      <c r="L24" s="28"/>
      <c r="M24" s="28"/>
      <c r="N24" s="28"/>
      <c r="O24" s="28">
        <f t="shared" si="0"/>
        <v>0</v>
      </c>
      <c r="P24" s="28" t="str">
        <f t="shared" si="1"/>
        <v/>
      </c>
      <c r="Q24" s="29"/>
    </row>
    <row r="25" ht="15.75" customHeight="1" spans="1:17">
      <c r="A25" s="24"/>
      <c r="B25" s="24"/>
      <c r="C25" s="102"/>
      <c r="D25" s="102"/>
      <c r="E25" s="30"/>
      <c r="F25" s="26"/>
      <c r="G25" s="24"/>
      <c r="H25" s="24"/>
      <c r="I25" s="24"/>
      <c r="J25" s="24"/>
      <c r="K25" s="28"/>
      <c r="L25" s="28"/>
      <c r="M25" s="28"/>
      <c r="N25" s="28"/>
      <c r="O25" s="28">
        <f t="shared" si="0"/>
        <v>0</v>
      </c>
      <c r="P25" s="28" t="str">
        <f t="shared" si="1"/>
        <v/>
      </c>
      <c r="Q25" s="29"/>
    </row>
    <row r="26" ht="15.75" customHeight="1" spans="1:17">
      <c r="A26" s="24"/>
      <c r="B26" s="24"/>
      <c r="C26" s="102"/>
      <c r="D26" s="102"/>
      <c r="E26" s="30"/>
      <c r="F26" s="26"/>
      <c r="G26" s="24"/>
      <c r="H26" s="24"/>
      <c r="I26" s="24"/>
      <c r="J26" s="24"/>
      <c r="K26" s="28"/>
      <c r="L26" s="28"/>
      <c r="M26" s="28"/>
      <c r="N26" s="28"/>
      <c r="O26" s="28">
        <f t="shared" si="0"/>
        <v>0</v>
      </c>
      <c r="P26" s="28" t="str">
        <f t="shared" si="1"/>
        <v/>
      </c>
      <c r="Q26" s="29"/>
    </row>
    <row r="27" ht="12.75" customHeight="1" spans="1:17">
      <c r="A27" s="32" t="s">
        <v>680</v>
      </c>
      <c r="B27" s="44"/>
      <c r="C27" s="44"/>
      <c r="D27" s="44"/>
      <c r="E27" s="63"/>
      <c r="F27" s="26"/>
      <c r="G27" s="24"/>
      <c r="H27" s="24"/>
      <c r="I27" s="24"/>
      <c r="J27" s="24"/>
      <c r="K27" s="28"/>
      <c r="L27" s="28">
        <f>SUM(L7:L26)</f>
        <v>0</v>
      </c>
      <c r="M27" s="28">
        <f>SUM(M7:M26)</f>
        <v>0</v>
      </c>
      <c r="N27" s="28">
        <f>SUM(N7:N26)</f>
        <v>0</v>
      </c>
      <c r="O27" s="28">
        <f t="shared" si="0"/>
        <v>0</v>
      </c>
      <c r="P27" s="28" t="str">
        <f t="shared" si="1"/>
        <v/>
      </c>
      <c r="Q27" s="29"/>
    </row>
    <row r="28" ht="12.75" customHeight="1" spans="1:17">
      <c r="A28" s="36" t="str">
        <f>填表信息!$A$6&amp;填表信息!$B$6</f>
        <v>产权持有人填表人：罗钰</v>
      </c>
      <c r="B28" s="36"/>
      <c r="C28" s="36"/>
      <c r="D28" s="36"/>
      <c r="E28" s="36"/>
      <c r="M28" s="36"/>
      <c r="N28" s="36" t="str">
        <f>填表信息!A39&amp;填表信息!B39</f>
        <v>评估人员：XXX</v>
      </c>
      <c r="O28" s="36"/>
      <c r="P28" s="36"/>
      <c r="Q28" s="36"/>
    </row>
    <row r="29" ht="13.5" customHeight="1" spans="1:5">
      <c r="A29" s="37" t="str">
        <f>填表信息!A7&amp;" "&amp;TEXT(填表信息!B7,"yyyy年mm月dd日")</f>
        <v>填表日期： 2023年11月06日</v>
      </c>
      <c r="B29" s="47"/>
      <c r="C29" s="47"/>
      <c r="D29" s="47"/>
      <c r="E29" s="168"/>
    </row>
  </sheetData>
  <mergeCells count="5">
    <mergeCell ref="A1:Q1"/>
    <mergeCell ref="A2:Q2"/>
    <mergeCell ref="A3:Q3"/>
    <mergeCell ref="A5:G5"/>
    <mergeCell ref="A27:E27"/>
  </mergeCells>
  <printOptions horizontalCentered="1"/>
  <pageMargins left="1" right="1" top="0.87" bottom="0.87" header="0.39" footer="0.28"/>
  <pageSetup paperSize="9" orientation="landscape"/>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92D050"/>
    <pageSetUpPr fitToPage="1"/>
  </sheetPr>
  <dimension ref="A1:F31"/>
  <sheetViews>
    <sheetView view="pageBreakPreview" zoomScaleNormal="100" topLeftCell="A16" workbookViewId="0">
      <selection activeCell="B10" sqref="B10"/>
    </sheetView>
  </sheetViews>
  <sheetFormatPr defaultColWidth="9" defaultRowHeight="15.75" customHeight="1" outlineLevelCol="5"/>
  <cols>
    <col min="1" max="1" width="7.5" style="70" customWidth="1"/>
    <col min="2" max="2" width="29.9" style="70" customWidth="1"/>
    <col min="3" max="3" width="20.4" style="70" customWidth="1"/>
    <col min="4" max="4" width="20.1" style="70" customWidth="1"/>
    <col min="5" max="5" width="17.6" style="70" customWidth="1"/>
    <col min="6" max="6" width="17.4" style="70" customWidth="1"/>
    <col min="7" max="16384" width="9" style="70"/>
  </cols>
  <sheetData>
    <row r="1" ht="12" customHeight="1" spans="1:6">
      <c r="A1" s="521"/>
      <c r="B1" s="521"/>
      <c r="C1" s="522"/>
      <c r="D1" s="522"/>
      <c r="E1" s="522"/>
      <c r="F1" s="522"/>
    </row>
    <row r="2" s="68" customFormat="1" ht="30" customHeight="1" spans="1:6">
      <c r="A2" s="71" t="s">
        <v>351</v>
      </c>
      <c r="B2" s="72"/>
      <c r="C2" s="72"/>
      <c r="D2" s="72"/>
      <c r="E2" s="72"/>
      <c r="F2" s="72"/>
    </row>
    <row r="3" s="418" customFormat="1" ht="14.1" customHeight="1" spans="1:6">
      <c r="A3" s="434" t="str">
        <f>填表信息!A17&amp;" "&amp;TEXT(填表信息!B17,"yyyy年mm月dd日")</f>
        <v>评估基准日： 2023年07月31日</v>
      </c>
      <c r="B3" s="434"/>
      <c r="C3" s="434"/>
      <c r="D3" s="434"/>
      <c r="E3" s="434"/>
      <c r="F3" s="434"/>
    </row>
    <row r="4" s="418" customFormat="1" ht="14.1" customHeight="1" spans="4:6">
      <c r="D4" s="434"/>
      <c r="E4" s="434"/>
      <c r="F4" s="523" t="s">
        <v>352</v>
      </c>
    </row>
    <row r="5" s="418" customFormat="1" customHeight="1" spans="1:6">
      <c r="A5" s="524" t="str">
        <f>填表信息!A5&amp;填表信息!B5</f>
        <v>产权持有人：北京巴布科克·威尔科克斯有限公司</v>
      </c>
      <c r="B5" s="525"/>
      <c r="C5" s="525"/>
      <c r="F5" s="526" t="s">
        <v>353</v>
      </c>
    </row>
    <row r="6" s="433" customFormat="1" customHeight="1" spans="1:6">
      <c r="A6" s="527" t="s">
        <v>354</v>
      </c>
      <c r="B6" s="527" t="s">
        <v>355</v>
      </c>
      <c r="C6" s="528" t="s">
        <v>356</v>
      </c>
      <c r="D6" s="527" t="s">
        <v>248</v>
      </c>
      <c r="E6" s="527" t="s">
        <v>357</v>
      </c>
      <c r="F6" s="527" t="s">
        <v>358</v>
      </c>
    </row>
    <row r="7" s="418" customFormat="1" customHeight="1" spans="1:6">
      <c r="A7" s="529" t="s">
        <v>26</v>
      </c>
      <c r="B7" s="137" t="s">
        <v>25</v>
      </c>
      <c r="C7" s="427">
        <f>'表3-1货币汇总表'!C23</f>
        <v>0</v>
      </c>
      <c r="D7" s="427">
        <f>'表3-1货币汇总表'!D23</f>
        <v>0</v>
      </c>
      <c r="E7" s="428">
        <f>D7-C7</f>
        <v>0</v>
      </c>
      <c r="F7" s="428" t="str">
        <f>IF(C7=0,"",E7/C7*100)</f>
        <v/>
      </c>
    </row>
    <row r="8" s="418" customFormat="1" customHeight="1" spans="1:6">
      <c r="A8" s="529" t="s">
        <v>28</v>
      </c>
      <c r="B8" s="137" t="s">
        <v>27</v>
      </c>
      <c r="C8" s="427">
        <f>'3-2交易性金融资产汇总'!C24</f>
        <v>0</v>
      </c>
      <c r="D8" s="427">
        <f>'3-2交易性金融资产汇总'!D24</f>
        <v>0</v>
      </c>
      <c r="E8" s="428">
        <f t="shared" ref="E8:E19" si="0">D8-C8</f>
        <v>0</v>
      </c>
      <c r="F8" s="428" t="str">
        <f t="shared" ref="F8:F19" si="1">IF(C8=0,"",E8/C8*100)</f>
        <v/>
      </c>
    </row>
    <row r="9" s="418" customFormat="1" customHeight="1" spans="1:6">
      <c r="A9" s="529" t="s">
        <v>30</v>
      </c>
      <c r="B9" s="137" t="s">
        <v>29</v>
      </c>
      <c r="C9" s="427">
        <f>'3-3衍生金融资产'!G27</f>
        <v>0</v>
      </c>
      <c r="D9" s="427">
        <f>'3-3衍生金融资产'!H27</f>
        <v>0</v>
      </c>
      <c r="E9" s="428">
        <f t="shared" si="0"/>
        <v>0</v>
      </c>
      <c r="F9" s="428" t="str">
        <f t="shared" si="1"/>
        <v/>
      </c>
    </row>
    <row r="10" s="418" customFormat="1" customHeight="1" spans="1:6">
      <c r="A10" s="529" t="s">
        <v>32</v>
      </c>
      <c r="B10" s="137" t="s">
        <v>31</v>
      </c>
      <c r="C10" s="427">
        <f>'3-4应收票据'!F27</f>
        <v>0</v>
      </c>
      <c r="D10" s="428">
        <f>'3-4应收票据'!G27</f>
        <v>0</v>
      </c>
      <c r="E10" s="428">
        <f t="shared" si="0"/>
        <v>0</v>
      </c>
      <c r="F10" s="428" t="str">
        <f t="shared" si="1"/>
        <v/>
      </c>
    </row>
    <row r="11" s="418" customFormat="1" customHeight="1" spans="1:6">
      <c r="A11" s="529" t="s">
        <v>34</v>
      </c>
      <c r="B11" s="137" t="s">
        <v>33</v>
      </c>
      <c r="C11" s="427">
        <f>'3-5应收账款'!O36</f>
        <v>0</v>
      </c>
      <c r="D11" s="427">
        <f>'3-5应收账款'!P36</f>
        <v>0</v>
      </c>
      <c r="E11" s="428">
        <f t="shared" si="0"/>
        <v>0</v>
      </c>
      <c r="F11" s="428" t="str">
        <f t="shared" si="1"/>
        <v/>
      </c>
    </row>
    <row r="12" s="418" customFormat="1" customHeight="1" spans="1:6">
      <c r="A12" s="529" t="s">
        <v>36</v>
      </c>
      <c r="B12" s="137" t="s">
        <v>35</v>
      </c>
      <c r="C12" s="427">
        <f>'3-6应收款项融资'!F26</f>
        <v>0</v>
      </c>
      <c r="D12" s="427">
        <f>'3-6应收款项融资'!G26</f>
        <v>0</v>
      </c>
      <c r="E12" s="428">
        <f t="shared" si="0"/>
        <v>0</v>
      </c>
      <c r="F12" s="428" t="str">
        <f t="shared" si="1"/>
        <v/>
      </c>
    </row>
    <row r="13" s="418" customFormat="1" customHeight="1" spans="1:6">
      <c r="A13" s="529" t="s">
        <v>38</v>
      </c>
      <c r="B13" s="137" t="s">
        <v>359</v>
      </c>
      <c r="C13" s="427">
        <f>'3-7预付账款'!M32</f>
        <v>0</v>
      </c>
      <c r="D13" s="427">
        <f>'3-7预付账款'!N32</f>
        <v>0</v>
      </c>
      <c r="E13" s="428">
        <f t="shared" si="0"/>
        <v>0</v>
      </c>
      <c r="F13" s="428" t="str">
        <f t="shared" si="1"/>
        <v/>
      </c>
    </row>
    <row r="14" s="418" customFormat="1" customHeight="1" spans="1:6">
      <c r="A14" s="529" t="s">
        <v>40</v>
      </c>
      <c r="B14" s="137" t="s">
        <v>39</v>
      </c>
      <c r="C14" s="427">
        <f>'3-8其他应收款汇总'!C24</f>
        <v>0</v>
      </c>
      <c r="D14" s="427">
        <f>'3-8其他应收款汇总'!D24</f>
        <v>0</v>
      </c>
      <c r="E14" s="428">
        <f t="shared" si="0"/>
        <v>0</v>
      </c>
      <c r="F14" s="428" t="str">
        <f t="shared" si="1"/>
        <v/>
      </c>
    </row>
    <row r="15" s="418" customFormat="1" customHeight="1" spans="1:6">
      <c r="A15" s="529" t="s">
        <v>42</v>
      </c>
      <c r="B15" s="137" t="s">
        <v>41</v>
      </c>
      <c r="C15" s="427">
        <f>'3-9存货汇总'!C25</f>
        <v>0</v>
      </c>
      <c r="D15" s="427">
        <f>'3-9存货汇总'!D25</f>
        <v>0</v>
      </c>
      <c r="E15" s="428">
        <f t="shared" si="0"/>
        <v>0</v>
      </c>
      <c r="F15" s="428" t="str">
        <f t="shared" si="1"/>
        <v/>
      </c>
    </row>
    <row r="16" s="418" customFormat="1" customHeight="1" spans="1:6">
      <c r="A16" s="529" t="s">
        <v>44</v>
      </c>
      <c r="B16" s="137" t="s">
        <v>43</v>
      </c>
      <c r="C16" s="427">
        <f>'3-10合同资产'!E28</f>
        <v>0</v>
      </c>
      <c r="D16" s="427">
        <f>'3-10合同资产'!F28</f>
        <v>0</v>
      </c>
      <c r="E16" s="428">
        <f t="shared" si="0"/>
        <v>0</v>
      </c>
      <c r="F16" s="428" t="str">
        <f t="shared" si="1"/>
        <v/>
      </c>
    </row>
    <row r="17" s="418" customFormat="1" customHeight="1" spans="1:6">
      <c r="A17" s="529" t="s">
        <v>46</v>
      </c>
      <c r="B17" s="59" t="s">
        <v>360</v>
      </c>
      <c r="C17" s="427">
        <f>'3-11持有待售资产'!F28</f>
        <v>0</v>
      </c>
      <c r="D17" s="427">
        <f>'3-11持有待售资产'!G28</f>
        <v>0</v>
      </c>
      <c r="E17" s="428">
        <f t="shared" si="0"/>
        <v>0</v>
      </c>
      <c r="F17" s="428" t="str">
        <f t="shared" si="1"/>
        <v/>
      </c>
    </row>
    <row r="18" s="418" customFormat="1" customHeight="1" spans="1:6">
      <c r="A18" s="529" t="s">
        <v>48</v>
      </c>
      <c r="B18" s="137" t="s">
        <v>47</v>
      </c>
      <c r="C18" s="427">
        <f>'3-12一年到期非流动资产'!E28</f>
        <v>0</v>
      </c>
      <c r="D18" s="427">
        <f>'3-12一年到期非流动资产'!F28</f>
        <v>0</v>
      </c>
      <c r="E18" s="428">
        <f t="shared" si="0"/>
        <v>0</v>
      </c>
      <c r="F18" s="428" t="str">
        <f t="shared" si="1"/>
        <v/>
      </c>
    </row>
    <row r="19" s="418" customFormat="1" customHeight="1" spans="1:6">
      <c r="A19" s="529" t="s">
        <v>50</v>
      </c>
      <c r="B19" s="137" t="s">
        <v>49</v>
      </c>
      <c r="C19" s="427">
        <f>'3-13其他流动资产'!F28</f>
        <v>0</v>
      </c>
      <c r="D19" s="427">
        <f>'3-13其他流动资产'!G28</f>
        <v>0</v>
      </c>
      <c r="E19" s="428">
        <f t="shared" si="0"/>
        <v>0</v>
      </c>
      <c r="F19" s="428" t="str">
        <f t="shared" si="1"/>
        <v/>
      </c>
    </row>
    <row r="20" s="418" customFormat="1" customHeight="1" spans="1:6">
      <c r="A20" s="499"/>
      <c r="B20" s="530"/>
      <c r="C20" s="427"/>
      <c r="D20" s="428"/>
      <c r="E20" s="428"/>
      <c r="F20" s="428"/>
    </row>
    <row r="21" s="418" customFormat="1" customHeight="1" spans="1:6">
      <c r="A21" s="499"/>
      <c r="B21" s="530"/>
      <c r="C21" s="427"/>
      <c r="D21" s="428"/>
      <c r="E21" s="428"/>
      <c r="F21" s="428"/>
    </row>
    <row r="22" s="418" customFormat="1" customHeight="1" spans="1:6">
      <c r="A22" s="499"/>
      <c r="B22" s="530"/>
      <c r="C22" s="427"/>
      <c r="D22" s="428"/>
      <c r="E22" s="428"/>
      <c r="F22" s="428"/>
    </row>
    <row r="23" s="418" customFormat="1" customHeight="1" spans="1:6">
      <c r="A23" s="499"/>
      <c r="B23" s="530"/>
      <c r="C23" s="427"/>
      <c r="D23" s="428"/>
      <c r="E23" s="428"/>
      <c r="F23" s="428"/>
    </row>
    <row r="24" s="418" customFormat="1" customHeight="1" spans="1:6">
      <c r="A24" s="499"/>
      <c r="B24" s="530"/>
      <c r="C24" s="427"/>
      <c r="D24" s="428"/>
      <c r="E24" s="428"/>
      <c r="F24" s="428"/>
    </row>
    <row r="25" s="418" customFormat="1" customHeight="1" spans="1:6">
      <c r="A25" s="499"/>
      <c r="B25" s="530"/>
      <c r="C25" s="427"/>
      <c r="D25" s="428"/>
      <c r="E25" s="428"/>
      <c r="F25" s="428"/>
    </row>
    <row r="26" s="418" customFormat="1" customHeight="1" spans="1:6">
      <c r="A26" s="499"/>
      <c r="B26" s="530"/>
      <c r="C26" s="427"/>
      <c r="D26" s="428"/>
      <c r="E26" s="428"/>
      <c r="F26" s="428"/>
    </row>
    <row r="27" s="418" customFormat="1" customHeight="1" spans="1:6">
      <c r="A27" s="499"/>
      <c r="B27" s="530"/>
      <c r="C27" s="427"/>
      <c r="D27" s="428"/>
      <c r="E27" s="428"/>
      <c r="F27" s="428"/>
    </row>
    <row r="28" s="418" customFormat="1" customHeight="1" spans="1:6">
      <c r="A28" s="499"/>
      <c r="B28" s="530"/>
      <c r="C28" s="427"/>
      <c r="D28" s="428"/>
      <c r="E28" s="428"/>
      <c r="F28" s="428"/>
    </row>
    <row r="29" s="418" customFormat="1" customHeight="1" spans="1:6">
      <c r="A29" s="531" t="s">
        <v>23</v>
      </c>
      <c r="B29" s="532"/>
      <c r="C29" s="427">
        <f>SUM(C7:C28)</f>
        <v>0</v>
      </c>
      <c r="D29" s="427">
        <f>SUM(D7:D28)</f>
        <v>0</v>
      </c>
      <c r="E29" s="428">
        <f>D29-C29</f>
        <v>0</v>
      </c>
      <c r="F29" s="428" t="str">
        <f>IF(C29=0,"",E29/C29*100)</f>
        <v/>
      </c>
    </row>
    <row r="30" customHeight="1" spans="1:6">
      <c r="A30" s="86"/>
      <c r="E30" s="87" t="str">
        <f>填表信息!A18&amp;填表信息!B18</f>
        <v>评估人员：XXX</v>
      </c>
      <c r="F30" s="533"/>
    </row>
    <row r="31" customHeight="1" spans="1:1">
      <c r="A31" s="534"/>
    </row>
  </sheetData>
  <mergeCells count="4">
    <mergeCell ref="A2:F2"/>
    <mergeCell ref="A3:F3"/>
    <mergeCell ref="A5:C5"/>
    <mergeCell ref="A29:B29"/>
  </mergeCells>
  <printOptions horizontalCentered="1"/>
  <pageMargins left="1" right="1" top="0.590277777777778" bottom="0.87" header="1.10208333333333" footer="0.51"/>
  <pageSetup paperSize="9" fitToHeight="0" orientation="landscape"/>
  <headerFooter alignWithMargins="0"/>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0">
    <tabColor rgb="FF92D050"/>
    <pageSetUpPr fitToPage="1"/>
  </sheetPr>
  <dimension ref="A1:L31"/>
  <sheetViews>
    <sheetView view="pageBreakPreview" zoomScaleNormal="100" workbookViewId="0">
      <selection activeCell="E14" sqref="E14"/>
    </sheetView>
  </sheetViews>
  <sheetFormatPr defaultColWidth="9" defaultRowHeight="15.75" customHeight="1"/>
  <cols>
    <col min="1" max="1" width="7" style="13" customWidth="1"/>
    <col min="2" max="2" width="17.4" style="13" customWidth="1"/>
    <col min="3" max="3" width="11.6666666666667" style="13" customWidth="1"/>
    <col min="4" max="4" width="10.8" style="13" customWidth="1"/>
    <col min="5" max="5" width="13.2" style="13" customWidth="1"/>
    <col min="6" max="6" width="12.8" style="13" customWidth="1"/>
    <col min="7" max="8" width="12.8" style="13" hidden="1" customWidth="1"/>
    <col min="9" max="9" width="13.1" style="13" customWidth="1"/>
    <col min="10" max="10" width="13.4" style="13" customWidth="1"/>
    <col min="11" max="11" width="9" style="13" customWidth="1"/>
    <col min="12" max="12" width="9.1" style="13" customWidth="1"/>
    <col min="13" max="16384" width="9" style="13"/>
  </cols>
  <sheetData>
    <row r="1" s="11" customFormat="1" ht="30" customHeight="1" spans="1:12">
      <c r="A1" s="14" t="s">
        <v>681</v>
      </c>
      <c r="B1" s="15"/>
      <c r="C1" s="15"/>
      <c r="D1" s="15"/>
      <c r="E1" s="15"/>
      <c r="F1" s="15"/>
      <c r="G1" s="15"/>
      <c r="H1" s="15"/>
      <c r="I1" s="15"/>
      <c r="J1" s="15"/>
      <c r="K1" s="15"/>
      <c r="L1" s="15"/>
    </row>
    <row r="2" ht="14.1" customHeight="1" spans="1:12">
      <c r="A2" s="16" t="str">
        <f>填表信息!A17&amp;" "&amp;TEXT(填表信息!B17,"yyyy年mm月dd日")</f>
        <v>评估基准日： 2023年07月31日</v>
      </c>
      <c r="B2" s="17"/>
      <c r="C2" s="17"/>
      <c r="D2" s="17"/>
      <c r="E2" s="18"/>
      <c r="F2" s="18"/>
      <c r="G2" s="18"/>
      <c r="H2" s="18"/>
      <c r="I2" s="18"/>
      <c r="J2" s="18"/>
      <c r="K2" s="18"/>
      <c r="L2" s="18"/>
    </row>
    <row r="3" ht="14.1" customHeight="1" spans="1:12">
      <c r="A3" s="17"/>
      <c r="B3" s="17"/>
      <c r="C3" s="17"/>
      <c r="D3" s="17"/>
      <c r="E3" s="18"/>
      <c r="F3" s="18"/>
      <c r="G3" s="18"/>
      <c r="H3" s="18"/>
      <c r="I3" s="18"/>
      <c r="J3" s="19" t="s">
        <v>682</v>
      </c>
      <c r="K3" s="19"/>
      <c r="L3" s="19"/>
    </row>
    <row r="4" customHeight="1" spans="1:12">
      <c r="A4" s="51" t="str">
        <f>填表信息!A5&amp;填表信息!B5</f>
        <v>产权持有人：北京巴布科克·威尔科克斯有限公司</v>
      </c>
      <c r="I4" s="154" t="s">
        <v>353</v>
      </c>
      <c r="J4" s="154"/>
      <c r="K4" s="154"/>
      <c r="L4" s="154"/>
    </row>
    <row r="5" s="12" customFormat="1" customHeight="1" spans="1:12">
      <c r="A5" s="22" t="s">
        <v>354</v>
      </c>
      <c r="B5" s="22" t="s">
        <v>355</v>
      </c>
      <c r="C5" s="44" t="s">
        <v>356</v>
      </c>
      <c r="D5" s="33"/>
      <c r="E5" s="22" t="s">
        <v>248</v>
      </c>
      <c r="F5" s="24"/>
      <c r="G5" s="169" t="s">
        <v>249</v>
      </c>
      <c r="H5" s="169" t="s">
        <v>250</v>
      </c>
      <c r="I5" s="22" t="s">
        <v>683</v>
      </c>
      <c r="J5" s="24"/>
      <c r="K5" s="22" t="s">
        <v>515</v>
      </c>
      <c r="L5" s="24"/>
    </row>
    <row r="6" s="12" customFormat="1" customHeight="1" spans="1:12">
      <c r="A6" s="24"/>
      <c r="B6" s="24"/>
      <c r="C6" s="63" t="s">
        <v>658</v>
      </c>
      <c r="D6" s="22" t="s">
        <v>659</v>
      </c>
      <c r="E6" s="22" t="s">
        <v>658</v>
      </c>
      <c r="F6" s="22" t="s">
        <v>659</v>
      </c>
      <c r="G6" s="172"/>
      <c r="H6" s="172"/>
      <c r="I6" s="22" t="s">
        <v>658</v>
      </c>
      <c r="J6" s="22" t="s">
        <v>659</v>
      </c>
      <c r="K6" s="22" t="s">
        <v>658</v>
      </c>
      <c r="L6" s="22" t="s">
        <v>659</v>
      </c>
    </row>
    <row r="7" s="66" customFormat="1" hidden="1" customHeight="1" spans="1:12">
      <c r="A7" s="286"/>
      <c r="B7" s="287" t="s">
        <v>684</v>
      </c>
      <c r="C7" s="288" t="e">
        <f>SUM(C8:C10)</f>
        <v>#REF!</v>
      </c>
      <c r="D7" s="288" t="e">
        <f>SUM(D8:D10)</f>
        <v>#REF!</v>
      </c>
      <c r="E7" s="288" t="e">
        <f>SUM(E8:E10)</f>
        <v>#REF!</v>
      </c>
      <c r="F7" s="288" t="e">
        <f>SUM(F8:F10)</f>
        <v>#REF!</v>
      </c>
      <c r="G7" s="288"/>
      <c r="H7" s="288"/>
      <c r="I7" s="299" t="e">
        <f>E7-C7</f>
        <v>#REF!</v>
      </c>
      <c r="J7" s="299" t="e">
        <f>F7-D7</f>
        <v>#REF!</v>
      </c>
      <c r="K7" s="299" t="e">
        <f>IF(C7=0,"",I7/C7*100)</f>
        <v>#REF!</v>
      </c>
      <c r="L7" s="299" t="e">
        <f>IF(D7=0,"",J7/D7*100)</f>
        <v>#REF!</v>
      </c>
    </row>
    <row r="8" hidden="1" customHeight="1" spans="1:12">
      <c r="A8" s="289" t="s">
        <v>70</v>
      </c>
      <c r="B8" s="290" t="s">
        <v>69</v>
      </c>
      <c r="C8" s="27" t="e">
        <f>#REF!</f>
        <v>#REF!</v>
      </c>
      <c r="D8" s="27" t="e">
        <f>#REF!</f>
        <v>#REF!</v>
      </c>
      <c r="E8" s="27" t="e">
        <f>#REF!</f>
        <v>#REF!</v>
      </c>
      <c r="F8" s="27" t="e">
        <f>#REF!</f>
        <v>#REF!</v>
      </c>
      <c r="G8" s="27"/>
      <c r="H8" s="27"/>
      <c r="I8" s="28" t="e">
        <f t="shared" ref="I8:I24" si="0">E8-C8</f>
        <v>#REF!</v>
      </c>
      <c r="J8" s="28" t="e">
        <f t="shared" ref="J8:J24" si="1">F8-D8</f>
        <v>#REF!</v>
      </c>
      <c r="K8" s="28" t="e">
        <f t="shared" ref="K8:K24" si="2">IF(C8=0,"",I8/C8*100)</f>
        <v>#REF!</v>
      </c>
      <c r="L8" s="28" t="e">
        <f t="shared" ref="L8:L24" si="3">IF(D8=0,"",J8/D8*100)</f>
        <v>#REF!</v>
      </c>
    </row>
    <row r="9" hidden="1" customHeight="1" spans="1:12">
      <c r="A9" s="289" t="s">
        <v>72</v>
      </c>
      <c r="B9" s="290" t="s">
        <v>71</v>
      </c>
      <c r="C9" s="27" t="e">
        <f>#REF!</f>
        <v>#REF!</v>
      </c>
      <c r="D9" s="27" t="e">
        <f>#REF!</f>
        <v>#REF!</v>
      </c>
      <c r="E9" s="27" t="e">
        <f>#REF!</f>
        <v>#REF!</v>
      </c>
      <c r="F9" s="27" t="e">
        <f>#REF!</f>
        <v>#REF!</v>
      </c>
      <c r="G9" s="27"/>
      <c r="H9" s="27"/>
      <c r="I9" s="28" t="e">
        <f t="shared" si="0"/>
        <v>#REF!</v>
      </c>
      <c r="J9" s="28" t="e">
        <f t="shared" si="1"/>
        <v>#REF!</v>
      </c>
      <c r="K9" s="28" t="e">
        <f t="shared" si="2"/>
        <v>#REF!</v>
      </c>
      <c r="L9" s="28" t="e">
        <f t="shared" si="3"/>
        <v>#REF!</v>
      </c>
    </row>
    <row r="10" hidden="1" customHeight="1" spans="1:12">
      <c r="A10" s="289" t="s">
        <v>74</v>
      </c>
      <c r="B10" s="290" t="s">
        <v>73</v>
      </c>
      <c r="C10" s="27" t="e">
        <f>#REF!</f>
        <v>#REF!</v>
      </c>
      <c r="D10" s="27" t="e">
        <f>#REF!</f>
        <v>#REF!</v>
      </c>
      <c r="E10" s="27" t="e">
        <f>#REF!</f>
        <v>#REF!</v>
      </c>
      <c r="F10" s="27" t="e">
        <f>#REF!</f>
        <v>#REF!</v>
      </c>
      <c r="G10" s="27"/>
      <c r="H10" s="27"/>
      <c r="I10" s="28" t="e">
        <f t="shared" si="0"/>
        <v>#REF!</v>
      </c>
      <c r="J10" s="28" t="e">
        <f t="shared" si="1"/>
        <v>#REF!</v>
      </c>
      <c r="K10" s="28" t="e">
        <f t="shared" si="2"/>
        <v>#REF!</v>
      </c>
      <c r="L10" s="28" t="e">
        <f t="shared" si="3"/>
        <v>#REF!</v>
      </c>
    </row>
    <row r="11" hidden="1" customHeight="1" spans="1:12">
      <c r="A11" s="289"/>
      <c r="B11" s="291"/>
      <c r="C11" s="27"/>
      <c r="D11" s="28"/>
      <c r="E11" s="28"/>
      <c r="F11" s="28"/>
      <c r="G11" s="28"/>
      <c r="H11" s="28"/>
      <c r="I11" s="28"/>
      <c r="J11" s="28"/>
      <c r="K11" s="28"/>
      <c r="L11" s="28"/>
    </row>
    <row r="12" hidden="1" customHeight="1" spans="1:12">
      <c r="A12" s="289"/>
      <c r="B12" s="292"/>
      <c r="C12" s="27"/>
      <c r="D12" s="28"/>
      <c r="E12" s="28"/>
      <c r="F12" s="28"/>
      <c r="G12" s="28"/>
      <c r="H12" s="28"/>
      <c r="I12" s="28"/>
      <c r="J12" s="28"/>
      <c r="K12" s="28"/>
      <c r="L12" s="28"/>
    </row>
    <row r="13" s="66" customFormat="1" customHeight="1" spans="1:12">
      <c r="A13" s="286"/>
      <c r="B13" s="287" t="s">
        <v>685</v>
      </c>
      <c r="C13" s="288">
        <f>SUM(C14:C16)</f>
        <v>35784910.82</v>
      </c>
      <c r="D13" s="288">
        <f t="shared" ref="C13:H13" si="4">SUM(D14:D16)</f>
        <v>4330132.72</v>
      </c>
      <c r="E13" s="288">
        <f t="shared" si="4"/>
        <v>16221300</v>
      </c>
      <c r="F13" s="288">
        <f t="shared" si="4"/>
        <v>3741550.5236</v>
      </c>
      <c r="G13" s="288">
        <f t="shared" si="4"/>
        <v>523608.826</v>
      </c>
      <c r="H13" s="288">
        <f t="shared" si="4"/>
        <v>4265159.3496</v>
      </c>
      <c r="I13" s="299">
        <f t="shared" si="0"/>
        <v>-19563610.82</v>
      </c>
      <c r="J13" s="299">
        <f t="shared" si="1"/>
        <v>-588582.196399999</v>
      </c>
      <c r="K13" s="299">
        <f t="shared" si="2"/>
        <v>-54.670000208764</v>
      </c>
      <c r="L13" s="299">
        <f t="shared" si="3"/>
        <v>-13.5927056850119</v>
      </c>
    </row>
    <row r="14" customHeight="1" spans="1:12">
      <c r="A14" s="289" t="s">
        <v>76</v>
      </c>
      <c r="B14" s="290" t="s">
        <v>75</v>
      </c>
      <c r="C14" s="27">
        <f>机器设备表一!K237+机器设备表二!U34</f>
        <v>35784910.82</v>
      </c>
      <c r="D14" s="27">
        <f>机器设备表一!L237+机器设备表二!V34</f>
        <v>4330132.72</v>
      </c>
      <c r="E14" s="27">
        <f>机器设备表一!M237</f>
        <v>16221300</v>
      </c>
      <c r="F14" s="27">
        <f>机器设备表一!O237+机器设备表二!AA34</f>
        <v>3741550.5236</v>
      </c>
      <c r="G14" s="27">
        <f>机器设备表一!P237</f>
        <v>523608.826</v>
      </c>
      <c r="H14" s="27">
        <f>F14+G14</f>
        <v>4265159.3496</v>
      </c>
      <c r="I14" s="28">
        <f t="shared" si="0"/>
        <v>-19563610.82</v>
      </c>
      <c r="J14" s="28">
        <f t="shared" si="1"/>
        <v>-588582.196399999</v>
      </c>
      <c r="K14" s="28">
        <f t="shared" si="2"/>
        <v>-54.670000208764</v>
      </c>
      <c r="L14" s="28">
        <f t="shared" si="3"/>
        <v>-13.5927056850119</v>
      </c>
    </row>
    <row r="15" customHeight="1" spans="1:12">
      <c r="A15" s="289" t="s">
        <v>78</v>
      </c>
      <c r="B15" s="290" t="s">
        <v>77</v>
      </c>
      <c r="C15" s="27">
        <f>'4-8-5车辆'!K26</f>
        <v>0</v>
      </c>
      <c r="D15" s="27">
        <f>'4-8-5车辆'!L26</f>
        <v>0</v>
      </c>
      <c r="E15" s="27">
        <f>'4-8-5车辆'!M26</f>
        <v>0</v>
      </c>
      <c r="F15" s="27">
        <f>'4-8-5车辆'!O26</f>
        <v>0</v>
      </c>
      <c r="G15" s="27">
        <f>'4-8-5车辆'!P26</f>
        <v>0</v>
      </c>
      <c r="H15" s="27">
        <f>'4-8-5车辆'!Q26</f>
        <v>0</v>
      </c>
      <c r="I15" s="28">
        <f t="shared" si="0"/>
        <v>0</v>
      </c>
      <c r="J15" s="28">
        <f t="shared" si="1"/>
        <v>0</v>
      </c>
      <c r="K15" s="28" t="str">
        <f t="shared" si="2"/>
        <v/>
      </c>
      <c r="L15" s="28" t="str">
        <f t="shared" si="3"/>
        <v/>
      </c>
    </row>
    <row r="16" customHeight="1" spans="1:12">
      <c r="A16" s="289" t="s">
        <v>80</v>
      </c>
      <c r="B16" s="290" t="s">
        <v>79</v>
      </c>
      <c r="C16" s="27">
        <f>'4-8-6电子设备'!K28</f>
        <v>0</v>
      </c>
      <c r="D16" s="27">
        <f>'4-8-6电子设备'!L28</f>
        <v>0</v>
      </c>
      <c r="E16" s="27">
        <f>'4-8-6电子设备'!M26</f>
        <v>0</v>
      </c>
      <c r="F16" s="27">
        <f>'4-8-6电子设备'!O26</f>
        <v>0</v>
      </c>
      <c r="G16" s="27"/>
      <c r="H16" s="27"/>
      <c r="I16" s="28">
        <f t="shared" si="0"/>
        <v>0</v>
      </c>
      <c r="J16" s="28">
        <f t="shared" si="1"/>
        <v>0</v>
      </c>
      <c r="K16" s="28" t="str">
        <f t="shared" si="2"/>
        <v/>
      </c>
      <c r="L16" s="28" t="str">
        <f t="shared" si="3"/>
        <v/>
      </c>
    </row>
    <row r="17" hidden="1" customHeight="1" spans="1:12">
      <c r="A17" s="289"/>
      <c r="B17" s="293"/>
      <c r="C17" s="27"/>
      <c r="D17" s="28"/>
      <c r="E17" s="28"/>
      <c r="F17" s="28"/>
      <c r="G17" s="28"/>
      <c r="H17" s="28"/>
      <c r="I17" s="28"/>
      <c r="J17" s="28"/>
      <c r="K17" s="28"/>
      <c r="L17" s="28"/>
    </row>
    <row r="18" hidden="1" customHeight="1" spans="1:12">
      <c r="A18" s="289" t="s">
        <v>82</v>
      </c>
      <c r="B18" s="290" t="s">
        <v>81</v>
      </c>
      <c r="C18" s="27">
        <f>'4-8-7土地'!K28</f>
        <v>0</v>
      </c>
      <c r="D18" s="27">
        <f>'4-8-7土地'!L28</f>
        <v>0</v>
      </c>
      <c r="E18" s="27">
        <f>'4-8-7土地'!M28</f>
        <v>0</v>
      </c>
      <c r="F18" s="28">
        <f>'4-8-7土地'!M28</f>
        <v>0</v>
      </c>
      <c r="G18" s="28"/>
      <c r="H18" s="28"/>
      <c r="I18" s="28">
        <f t="shared" si="0"/>
        <v>0</v>
      </c>
      <c r="J18" s="28">
        <f t="shared" si="1"/>
        <v>0</v>
      </c>
      <c r="K18" s="28" t="str">
        <f t="shared" si="2"/>
        <v/>
      </c>
      <c r="L18" s="28" t="str">
        <f t="shared" si="3"/>
        <v/>
      </c>
    </row>
    <row r="19" hidden="1" customHeight="1" spans="1:12">
      <c r="A19" s="289"/>
      <c r="B19" s="292"/>
      <c r="C19" s="27"/>
      <c r="D19" s="27"/>
      <c r="E19" s="27"/>
      <c r="F19" s="28"/>
      <c r="G19" s="28"/>
      <c r="H19" s="28"/>
      <c r="I19" s="28"/>
      <c r="J19" s="28"/>
      <c r="K19" s="28"/>
      <c r="L19" s="28"/>
    </row>
    <row r="20" hidden="1" customHeight="1" spans="1:12">
      <c r="A20" s="289" t="s">
        <v>84</v>
      </c>
      <c r="B20" s="290" t="s">
        <v>83</v>
      </c>
      <c r="C20" s="27"/>
      <c r="D20" s="27">
        <f>'4-8-8固定资产清理'!D27</f>
        <v>0</v>
      </c>
      <c r="E20" s="27"/>
      <c r="F20" s="28">
        <f>'4-8-8固定资产清理'!E27</f>
        <v>0</v>
      </c>
      <c r="G20" s="28"/>
      <c r="H20" s="28"/>
      <c r="I20" s="28"/>
      <c r="J20" s="28">
        <f t="shared" si="1"/>
        <v>0</v>
      </c>
      <c r="K20" s="28"/>
      <c r="L20" s="28"/>
    </row>
    <row r="21" hidden="1" customHeight="1" spans="1:12">
      <c r="A21" s="289"/>
      <c r="B21" s="292"/>
      <c r="C21" s="27"/>
      <c r="D21" s="28"/>
      <c r="E21" s="28"/>
      <c r="F21" s="28"/>
      <c r="G21" s="28"/>
      <c r="H21" s="28"/>
      <c r="I21" s="28"/>
      <c r="J21" s="28"/>
      <c r="K21" s="28"/>
      <c r="L21" s="28"/>
    </row>
    <row r="22" customHeight="1" spans="1:12">
      <c r="A22" s="294" t="s">
        <v>67</v>
      </c>
      <c r="B22" s="295"/>
      <c r="C22" s="27">
        <f t="shared" ref="C22:J22" si="5">C13+C18+C20</f>
        <v>35784910.82</v>
      </c>
      <c r="D22" s="27">
        <f t="shared" si="5"/>
        <v>4330132.72</v>
      </c>
      <c r="E22" s="27">
        <f t="shared" si="5"/>
        <v>16221300</v>
      </c>
      <c r="F22" s="27">
        <f t="shared" si="5"/>
        <v>3741550.5236</v>
      </c>
      <c r="G22" s="27">
        <f t="shared" si="5"/>
        <v>523608.826</v>
      </c>
      <c r="H22" s="27">
        <f t="shared" si="5"/>
        <v>4265159.3496</v>
      </c>
      <c r="I22" s="27">
        <f t="shared" si="5"/>
        <v>-19563610.82</v>
      </c>
      <c r="J22" s="27">
        <f t="shared" si="5"/>
        <v>-588582.196399999</v>
      </c>
      <c r="K22" s="27">
        <f>K13</f>
        <v>-54.670000208764</v>
      </c>
      <c r="L22" s="27">
        <f>L13</f>
        <v>-13.5927056850119</v>
      </c>
    </row>
    <row r="23" customHeight="1" spans="1:12">
      <c r="A23" s="57" t="s">
        <v>686</v>
      </c>
      <c r="B23" s="60"/>
      <c r="C23" s="27">
        <f>机器设备表一!K238+'4-8-5车辆'!K27+'4-8-6电子设备'!K27</f>
        <v>0</v>
      </c>
      <c r="D23" s="27">
        <f>机器设备表一!L238+'4-8-5车辆'!L27+'4-8-6电子设备'!L27</f>
        <v>0</v>
      </c>
      <c r="E23" s="27">
        <f>机器设备表一!M238+'4-8-5车辆'!M27+'4-8-6电子设备'!M27</f>
        <v>0</v>
      </c>
      <c r="F23" s="27">
        <f>机器设备表一!N238+'4-8-5车辆'!N27+'4-8-6电子设备'!N27</f>
        <v>0</v>
      </c>
      <c r="G23" s="27"/>
      <c r="H23" s="27"/>
      <c r="I23" s="27">
        <f>机器设备表一!O238+'4-8-5车辆'!O27+'4-8-6电子设备'!O27</f>
        <v>0</v>
      </c>
      <c r="J23" s="27">
        <f>机器设备表一!R238+'4-8-5车辆'!R27+'4-8-6电子设备'!P27</f>
        <v>0</v>
      </c>
      <c r="K23" s="27" t="s">
        <v>687</v>
      </c>
      <c r="L23" s="27">
        <f>机器设备表一!T238+'4-8-5车辆'!T27+'4-8-6电子设备'!R27</f>
        <v>0</v>
      </c>
    </row>
    <row r="24" customHeight="1" spans="1:12">
      <c r="A24" s="296" t="s">
        <v>67</v>
      </c>
      <c r="B24" s="297"/>
      <c r="C24" s="27">
        <f t="shared" ref="C24:J24" si="6">C22-C23</f>
        <v>35784910.82</v>
      </c>
      <c r="D24" s="27">
        <f t="shared" si="6"/>
        <v>4330132.72</v>
      </c>
      <c r="E24" s="27">
        <f t="shared" si="6"/>
        <v>16221300</v>
      </c>
      <c r="F24" s="27">
        <f t="shared" si="6"/>
        <v>3741550.5236</v>
      </c>
      <c r="G24" s="27">
        <f t="shared" si="6"/>
        <v>523608.826</v>
      </c>
      <c r="H24" s="27">
        <f t="shared" si="6"/>
        <v>4265159.3496</v>
      </c>
      <c r="I24" s="27">
        <f t="shared" si="6"/>
        <v>-19563610.82</v>
      </c>
      <c r="J24" s="27">
        <f t="shared" si="6"/>
        <v>-588582.196399999</v>
      </c>
      <c r="K24" s="27">
        <f>K22</f>
        <v>-54.670000208764</v>
      </c>
      <c r="L24" s="27">
        <f>L22-L23</f>
        <v>-13.5927056850119</v>
      </c>
    </row>
    <row r="25" customHeight="1" spans="6:12">
      <c r="F25" s="298" t="s">
        <v>21</v>
      </c>
      <c r="G25" s="298"/>
      <c r="H25" s="298"/>
      <c r="I25" s="298"/>
      <c r="J25" s="36"/>
      <c r="K25" s="36"/>
      <c r="L25" s="36"/>
    </row>
    <row r="26" customHeight="1" spans="1:1">
      <c r="A26" s="61"/>
    </row>
    <row r="31" customHeight="1" spans="3:12">
      <c r="C31" s="155">
        <f>C22/10000</f>
        <v>3578.491082</v>
      </c>
      <c r="D31" s="155">
        <f t="shared" ref="D31:J31" si="7">D22/10000</f>
        <v>433.013272</v>
      </c>
      <c r="E31" s="155">
        <f t="shared" si="7"/>
        <v>1622.13</v>
      </c>
      <c r="F31" s="155">
        <f t="shared" si="7"/>
        <v>374.15505236</v>
      </c>
      <c r="I31" s="155">
        <f t="shared" si="7"/>
        <v>-1956.361082</v>
      </c>
      <c r="J31" s="155">
        <f t="shared" si="7"/>
        <v>-58.8582196399999</v>
      </c>
      <c r="K31" s="155">
        <f>K13</f>
        <v>-54.670000208764</v>
      </c>
      <c r="L31" s="155">
        <f>L13</f>
        <v>-13.5927056850119</v>
      </c>
    </row>
  </sheetData>
  <mergeCells count="16">
    <mergeCell ref="A1:L1"/>
    <mergeCell ref="A2:L2"/>
    <mergeCell ref="J3:L3"/>
    <mergeCell ref="I4:L4"/>
    <mergeCell ref="C5:D5"/>
    <mergeCell ref="E5:F5"/>
    <mergeCell ref="I5:J5"/>
    <mergeCell ref="K5:L5"/>
    <mergeCell ref="A22:B22"/>
    <mergeCell ref="A23:B23"/>
    <mergeCell ref="A24:B24"/>
    <mergeCell ref="F25:I25"/>
    <mergeCell ref="A5:A6"/>
    <mergeCell ref="B5:B6"/>
    <mergeCell ref="G5:G6"/>
    <mergeCell ref="H5:H6"/>
  </mergeCells>
  <hyperlinks>
    <hyperlink ref="B8" location="'4-8-1房屋建筑物'!A1" display="固定资产-房屋建筑物"/>
    <hyperlink ref="B9" location="'4-8-2构筑物'!A1" display="固定资产-构筑物及其他辅助设施"/>
    <hyperlink ref="B10" location="'4-8-3管道沟槽'!A1" display="固定资产-管道及沟槽"/>
    <hyperlink ref="B14" location="'4-8-4机器设备'!A1" display="固定资产-机器设备"/>
    <hyperlink ref="B15" location="'4-8-5车辆'!A1" display="固定资产-车辆"/>
    <hyperlink ref="B16" location="'4-8-6电子设备'!A1" display="固定资产-电子设备"/>
    <hyperlink ref="B18" location="'4-8-7土地'!A1" display="固定资产—土地"/>
    <hyperlink ref="B20" location="'4-8-8固定资产清理'!A1" display="固定资产资产清理"/>
  </hyperlinks>
  <printOptions horizontalCentered="1"/>
  <pageMargins left="0.35" right="0.35" top="1.08" bottom="0.79" header="1.36" footer="0.51"/>
  <pageSetup paperSize="9" fitToHeight="0" orientation="landscape"/>
  <headerFooter alignWithMargins="0"/>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4">
    <pageSetUpPr fitToPage="1"/>
  </sheetPr>
  <dimension ref="A1:X248"/>
  <sheetViews>
    <sheetView tabSelected="1" view="pageBreakPreview" zoomScale="85" zoomScaleNormal="100" workbookViewId="0">
      <pane ySplit="6" topLeftCell="A76" activePane="bottomLeft" state="frozen"/>
      <selection/>
      <selection pane="bottomLeft" activeCell="A93" sqref="$A93:$XFD96"/>
    </sheetView>
  </sheetViews>
  <sheetFormatPr defaultColWidth="9" defaultRowHeight="15.75" customHeight="1"/>
  <cols>
    <col min="1" max="1" width="6.225" style="13" customWidth="1"/>
    <col min="2" max="2" width="11.6583333333333" style="13" customWidth="1"/>
    <col min="3" max="3" width="16.5916666666667" style="13" customWidth="1"/>
    <col min="4" max="4" width="17.9916666666667" style="13" customWidth="1"/>
    <col min="5" max="5" width="21.2" style="13" customWidth="1"/>
    <col min="6" max="6" width="4.4" style="13" customWidth="1"/>
    <col min="7" max="7" width="5.525" style="13" customWidth="1"/>
    <col min="8" max="8" width="4.4" style="13" hidden="1" customWidth="1"/>
    <col min="9" max="9" width="10.6" style="13" customWidth="1"/>
    <col min="10" max="10" width="11.425" style="13" customWidth="1"/>
    <col min="11" max="11" width="14.1166666666667" style="13" customWidth="1"/>
    <col min="12" max="12" width="13.8833333333333" style="13" customWidth="1"/>
    <col min="13" max="13" width="14.1083333333333" style="13" customWidth="1"/>
    <col min="14" max="14" width="7" style="13" customWidth="1"/>
    <col min="15" max="15" width="14.225" style="13" customWidth="1"/>
    <col min="16" max="17" width="14.225" style="13" hidden="1" customWidth="1"/>
    <col min="18" max="18" width="13.7666666666667" style="13" customWidth="1"/>
    <col min="19" max="19" width="11.175" style="13" customWidth="1"/>
    <col min="20" max="20" width="9.40833333333333" style="13" customWidth="1"/>
    <col min="21" max="21" width="12.4" style="13" hidden="1" customWidth="1"/>
    <col min="22" max="22" width="9" style="13" hidden="1" customWidth="1"/>
    <col min="23" max="23" width="11.5" style="13" hidden="1" customWidth="1"/>
    <col min="24" max="24" width="9" style="13" hidden="1" customWidth="1"/>
    <col min="25" max="16384" width="9" style="13"/>
  </cols>
  <sheetData>
    <row r="1" s="11" customFormat="1" ht="30" customHeight="1" spans="1:20">
      <c r="A1" s="14" t="s">
        <v>688</v>
      </c>
      <c r="B1" s="15"/>
      <c r="C1" s="15"/>
      <c r="D1" s="15"/>
      <c r="E1" s="15"/>
      <c r="F1" s="15"/>
      <c r="G1" s="15"/>
      <c r="H1" s="15"/>
      <c r="I1" s="15"/>
      <c r="J1" s="15"/>
      <c r="K1" s="15"/>
      <c r="L1" s="15"/>
      <c r="M1" s="15"/>
      <c r="N1" s="15"/>
      <c r="O1" s="15"/>
      <c r="P1" s="15"/>
      <c r="Q1" s="15"/>
      <c r="R1" s="15"/>
      <c r="S1" s="15"/>
      <c r="T1" s="15"/>
    </row>
    <row r="2" ht="14.1" customHeight="1" spans="1:20">
      <c r="A2" s="16" t="str">
        <f>填表信息!A17&amp;" "&amp;TEXT(填表信息!B17,"yyyy年mm月dd日")</f>
        <v>评估基准日： 2023年07月31日</v>
      </c>
      <c r="B2" s="17"/>
      <c r="C2" s="17"/>
      <c r="D2" s="17"/>
      <c r="E2" s="17"/>
      <c r="F2" s="17"/>
      <c r="G2" s="17"/>
      <c r="H2" s="17"/>
      <c r="I2" s="18"/>
      <c r="J2" s="18"/>
      <c r="K2" s="18"/>
      <c r="L2" s="18"/>
      <c r="M2" s="18"/>
      <c r="N2" s="18"/>
      <c r="O2" s="18"/>
      <c r="P2" s="18"/>
      <c r="Q2" s="18"/>
      <c r="R2" s="18"/>
      <c r="S2" s="18"/>
      <c r="T2" s="18"/>
    </row>
    <row r="3" ht="14.1" customHeight="1" spans="1:20">
      <c r="A3" s="17"/>
      <c r="B3" s="17"/>
      <c r="C3" s="17"/>
      <c r="D3" s="17"/>
      <c r="E3" s="17"/>
      <c r="F3" s="17"/>
      <c r="G3" s="17"/>
      <c r="H3" s="17"/>
      <c r="I3" s="18"/>
      <c r="J3" s="18"/>
      <c r="K3" s="18"/>
      <c r="L3" s="18"/>
      <c r="M3" s="18"/>
      <c r="N3" s="18"/>
      <c r="O3" s="53" t="s">
        <v>689</v>
      </c>
      <c r="P3" s="53"/>
      <c r="Q3" s="53"/>
      <c r="R3" s="53"/>
      <c r="S3" s="53"/>
      <c r="T3" s="53"/>
    </row>
    <row r="4" customHeight="1" spans="1:20">
      <c r="A4" s="54" t="str">
        <f>填表信息!A5&amp;填表信息!B5</f>
        <v>产权持有人：北京巴布科克·威尔科克斯有限公司</v>
      </c>
      <c r="B4" s="54"/>
      <c r="C4" s="54"/>
      <c r="D4" s="54"/>
      <c r="E4" s="54"/>
      <c r="N4" s="154" t="s">
        <v>353</v>
      </c>
      <c r="O4" s="154"/>
      <c r="P4" s="154"/>
      <c r="Q4" s="154"/>
      <c r="R4" s="154"/>
      <c r="S4" s="154"/>
      <c r="T4" s="154"/>
    </row>
    <row r="5" s="12" customFormat="1" customHeight="1" spans="1:24">
      <c r="A5" s="22" t="s">
        <v>511</v>
      </c>
      <c r="B5" s="22" t="s">
        <v>690</v>
      </c>
      <c r="C5" s="142" t="s">
        <v>691</v>
      </c>
      <c r="D5" s="142" t="s">
        <v>533</v>
      </c>
      <c r="E5" s="142" t="s">
        <v>692</v>
      </c>
      <c r="F5" s="142" t="s">
        <v>513</v>
      </c>
      <c r="G5" s="142" t="s">
        <v>517</v>
      </c>
      <c r="H5" s="163" t="s">
        <v>693</v>
      </c>
      <c r="I5" s="142" t="s">
        <v>694</v>
      </c>
      <c r="J5" s="142" t="s">
        <v>543</v>
      </c>
      <c r="K5" s="196" t="s">
        <v>356</v>
      </c>
      <c r="L5" s="167"/>
      <c r="M5" s="22" t="s">
        <v>248</v>
      </c>
      <c r="N5" s="24"/>
      <c r="O5" s="24"/>
      <c r="P5" s="169" t="s">
        <v>249</v>
      </c>
      <c r="Q5" s="169" t="s">
        <v>250</v>
      </c>
      <c r="R5" s="142" t="s">
        <v>357</v>
      </c>
      <c r="S5" s="142" t="s">
        <v>515</v>
      </c>
      <c r="T5" s="142" t="s">
        <v>516</v>
      </c>
      <c r="U5" s="22" t="s">
        <v>695</v>
      </c>
      <c r="V5" s="22" t="s">
        <v>696</v>
      </c>
      <c r="W5" s="22" t="s">
        <v>697</v>
      </c>
      <c r="X5" s="22" t="s">
        <v>696</v>
      </c>
    </row>
    <row r="6" s="12" customFormat="1" customHeight="1" spans="1:24">
      <c r="A6" s="24"/>
      <c r="B6" s="24"/>
      <c r="C6" s="24"/>
      <c r="D6" s="24"/>
      <c r="E6" s="24"/>
      <c r="F6" s="24"/>
      <c r="G6" s="24"/>
      <c r="H6" s="165"/>
      <c r="I6" s="24"/>
      <c r="J6" s="24"/>
      <c r="K6" s="63" t="s">
        <v>658</v>
      </c>
      <c r="L6" s="22" t="s">
        <v>659</v>
      </c>
      <c r="M6" s="22" t="s">
        <v>658</v>
      </c>
      <c r="N6" s="142" t="s">
        <v>547</v>
      </c>
      <c r="O6" s="22" t="s">
        <v>659</v>
      </c>
      <c r="P6" s="172"/>
      <c r="Q6" s="172"/>
      <c r="R6" s="24"/>
      <c r="S6" s="24"/>
      <c r="T6" s="24"/>
      <c r="U6" s="270"/>
      <c r="V6" s="24"/>
      <c r="W6" s="24"/>
      <c r="X6" s="24"/>
    </row>
    <row r="7" customHeight="1" spans="1:24">
      <c r="A7" s="24">
        <v>1</v>
      </c>
      <c r="B7" s="24" t="s">
        <v>698</v>
      </c>
      <c r="C7" s="264" t="s">
        <v>699</v>
      </c>
      <c r="D7" s="265" t="s">
        <v>700</v>
      </c>
      <c r="E7" s="266" t="s">
        <v>701</v>
      </c>
      <c r="F7" s="98" t="s">
        <v>702</v>
      </c>
      <c r="G7" s="24">
        <v>1</v>
      </c>
      <c r="H7" s="24"/>
      <c r="I7" s="269">
        <v>25569</v>
      </c>
      <c r="J7" s="269">
        <v>25569</v>
      </c>
      <c r="K7" s="27">
        <v>24596.47</v>
      </c>
      <c r="L7" s="28">
        <v>2459.64</v>
      </c>
      <c r="M7" s="28">
        <v>10800</v>
      </c>
      <c r="N7" s="198">
        <v>15</v>
      </c>
      <c r="O7" s="28">
        <v>1620</v>
      </c>
      <c r="P7" s="28">
        <f>O7*0.17</f>
        <v>275.4</v>
      </c>
      <c r="Q7" s="28">
        <f>O7+P7</f>
        <v>1895.4</v>
      </c>
      <c r="R7" s="28">
        <f>O7-L7</f>
        <v>-839.64</v>
      </c>
      <c r="S7" s="28">
        <f>IF(L7=0,"",R7/L7*100)</f>
        <v>-34.1367029321364</v>
      </c>
      <c r="T7" s="271"/>
      <c r="U7" s="272"/>
      <c r="V7" s="272"/>
      <c r="W7" s="272"/>
      <c r="X7" s="272"/>
    </row>
    <row r="8" customHeight="1" spans="1:24">
      <c r="A8" s="24">
        <v>2</v>
      </c>
      <c r="B8" s="24" t="s">
        <v>703</v>
      </c>
      <c r="C8" s="264" t="s">
        <v>704</v>
      </c>
      <c r="D8" s="265" t="s">
        <v>705</v>
      </c>
      <c r="E8" s="266" t="s">
        <v>706</v>
      </c>
      <c r="F8" s="98" t="s">
        <v>702</v>
      </c>
      <c r="G8" s="24">
        <v>1</v>
      </c>
      <c r="H8" s="24"/>
      <c r="I8" s="269">
        <v>25569</v>
      </c>
      <c r="J8" s="269">
        <v>25569</v>
      </c>
      <c r="K8" s="27">
        <v>141353.82</v>
      </c>
      <c r="L8" s="28">
        <v>14135.38</v>
      </c>
      <c r="M8" s="28">
        <v>88500</v>
      </c>
      <c r="N8" s="198">
        <v>15</v>
      </c>
      <c r="O8" s="28">
        <v>13275</v>
      </c>
      <c r="P8" s="28">
        <f>O8*0.17</f>
        <v>2256.75</v>
      </c>
      <c r="Q8" s="28">
        <f t="shared" ref="Q8:Q39" si="0">O8+P8</f>
        <v>15531.75</v>
      </c>
      <c r="R8" s="28">
        <f t="shared" ref="R8:R21" si="1">O8-L8</f>
        <v>-860.379999999999</v>
      </c>
      <c r="S8" s="28">
        <f t="shared" ref="S8:S21" si="2">IF(L8=0,"",R8/L8*100)</f>
        <v>-6.08671291468641</v>
      </c>
      <c r="T8" s="271"/>
      <c r="U8" s="272"/>
      <c r="V8" s="272"/>
      <c r="W8" s="272"/>
      <c r="X8" s="272"/>
    </row>
    <row r="9" customHeight="1" spans="1:24">
      <c r="A9" s="24">
        <v>3</v>
      </c>
      <c r="B9" s="24" t="s">
        <v>707</v>
      </c>
      <c r="C9" s="264" t="s">
        <v>708</v>
      </c>
      <c r="D9" s="265" t="s">
        <v>709</v>
      </c>
      <c r="E9" s="266" t="s">
        <v>710</v>
      </c>
      <c r="F9" s="98" t="s">
        <v>702</v>
      </c>
      <c r="G9" s="24">
        <v>1</v>
      </c>
      <c r="H9" s="24"/>
      <c r="I9" s="269">
        <v>33756</v>
      </c>
      <c r="J9" s="269">
        <v>33756</v>
      </c>
      <c r="K9" s="27">
        <v>43820</v>
      </c>
      <c r="L9" s="28">
        <v>4332</v>
      </c>
      <c r="M9" s="28">
        <v>26500</v>
      </c>
      <c r="N9" s="198">
        <v>15</v>
      </c>
      <c r="O9" s="28">
        <v>3975</v>
      </c>
      <c r="P9" s="28">
        <f t="shared" ref="P9:P18" si="3">O9*0.17</f>
        <v>675.75</v>
      </c>
      <c r="Q9" s="28">
        <f t="shared" si="0"/>
        <v>4650.75</v>
      </c>
      <c r="R9" s="28">
        <f t="shared" si="1"/>
        <v>-357</v>
      </c>
      <c r="S9" s="28">
        <f t="shared" si="2"/>
        <v>-8.2409972299169</v>
      </c>
      <c r="T9" s="271"/>
      <c r="U9" s="272"/>
      <c r="V9" s="272"/>
      <c r="W9" s="272"/>
      <c r="X9" s="272"/>
    </row>
    <row r="10" customHeight="1" spans="1:24">
      <c r="A10" s="24">
        <v>4</v>
      </c>
      <c r="B10" s="24" t="s">
        <v>711</v>
      </c>
      <c r="C10" s="264" t="s">
        <v>708</v>
      </c>
      <c r="D10" s="265" t="s">
        <v>712</v>
      </c>
      <c r="E10" s="266" t="s">
        <v>701</v>
      </c>
      <c r="F10" s="98" t="s">
        <v>702</v>
      </c>
      <c r="G10" s="24">
        <v>1</v>
      </c>
      <c r="H10" s="24"/>
      <c r="I10" s="269">
        <v>31413</v>
      </c>
      <c r="J10" s="269">
        <v>31413</v>
      </c>
      <c r="K10" s="27">
        <v>41903</v>
      </c>
      <c r="L10" s="28">
        <v>4190.3</v>
      </c>
      <c r="M10" s="28">
        <v>26500</v>
      </c>
      <c r="N10" s="198">
        <v>15</v>
      </c>
      <c r="O10" s="28">
        <v>3975</v>
      </c>
      <c r="P10" s="28">
        <f t="shared" si="3"/>
        <v>675.75</v>
      </c>
      <c r="Q10" s="28">
        <f t="shared" si="0"/>
        <v>4650.75</v>
      </c>
      <c r="R10" s="28">
        <f t="shared" si="1"/>
        <v>-215.3</v>
      </c>
      <c r="S10" s="28">
        <f t="shared" si="2"/>
        <v>-5.13805694103048</v>
      </c>
      <c r="T10" s="271"/>
      <c r="U10" s="272"/>
      <c r="V10" s="272"/>
      <c r="W10" s="272"/>
      <c r="X10" s="272"/>
    </row>
    <row r="11" customHeight="1" spans="1:24">
      <c r="A11" s="24">
        <v>5</v>
      </c>
      <c r="B11" s="24" t="s">
        <v>713</v>
      </c>
      <c r="C11" s="267" t="s">
        <v>708</v>
      </c>
      <c r="D11" s="265" t="s">
        <v>714</v>
      </c>
      <c r="E11" s="266" t="s">
        <v>715</v>
      </c>
      <c r="F11" s="24" t="s">
        <v>702</v>
      </c>
      <c r="G11" s="24">
        <v>1</v>
      </c>
      <c r="H11" s="24"/>
      <c r="I11" s="269">
        <v>38240</v>
      </c>
      <c r="J11" s="269">
        <v>38240</v>
      </c>
      <c r="K11" s="27">
        <v>99500</v>
      </c>
      <c r="L11" s="28">
        <v>9950</v>
      </c>
      <c r="M11" s="28">
        <v>75200</v>
      </c>
      <c r="N11" s="198">
        <v>15</v>
      </c>
      <c r="O11" s="28">
        <v>11280</v>
      </c>
      <c r="P11" s="28">
        <f t="shared" si="3"/>
        <v>1917.6</v>
      </c>
      <c r="Q11" s="28">
        <f t="shared" si="0"/>
        <v>13197.6</v>
      </c>
      <c r="R11" s="28">
        <f t="shared" si="1"/>
        <v>1330</v>
      </c>
      <c r="S11" s="28">
        <f t="shared" si="2"/>
        <v>13.3668341708543</v>
      </c>
      <c r="T11" s="271"/>
      <c r="U11" s="272"/>
      <c r="V11" s="272"/>
      <c r="W11" s="272"/>
      <c r="X11" s="272"/>
    </row>
    <row r="12" customHeight="1" spans="1:24">
      <c r="A12" s="24">
        <v>6</v>
      </c>
      <c r="B12" s="24" t="s">
        <v>716</v>
      </c>
      <c r="C12" s="267" t="s">
        <v>717</v>
      </c>
      <c r="D12" s="265" t="s">
        <v>718</v>
      </c>
      <c r="E12" s="266" t="s">
        <v>719</v>
      </c>
      <c r="F12" s="24" t="s">
        <v>702</v>
      </c>
      <c r="G12" s="24">
        <v>1</v>
      </c>
      <c r="H12" s="24"/>
      <c r="I12" s="269">
        <v>31990</v>
      </c>
      <c r="J12" s="269">
        <v>31990</v>
      </c>
      <c r="K12" s="27">
        <v>7830</v>
      </c>
      <c r="L12" s="28">
        <v>783</v>
      </c>
      <c r="M12" s="28">
        <v>5300</v>
      </c>
      <c r="N12" s="198">
        <v>15</v>
      </c>
      <c r="O12" s="28">
        <v>795</v>
      </c>
      <c r="P12" s="28">
        <f t="shared" si="3"/>
        <v>135.15</v>
      </c>
      <c r="Q12" s="28">
        <f t="shared" si="0"/>
        <v>930.15</v>
      </c>
      <c r="R12" s="28">
        <f t="shared" si="1"/>
        <v>12</v>
      </c>
      <c r="S12" s="28">
        <f t="shared" si="2"/>
        <v>1.53256704980843</v>
      </c>
      <c r="T12" s="271"/>
      <c r="U12" s="272"/>
      <c r="V12" s="272"/>
      <c r="W12" s="272"/>
      <c r="X12" s="272"/>
    </row>
    <row r="13" customHeight="1" spans="1:24">
      <c r="A13" s="24">
        <v>7</v>
      </c>
      <c r="B13" s="24" t="s">
        <v>720</v>
      </c>
      <c r="C13" s="267" t="s">
        <v>721</v>
      </c>
      <c r="D13" s="265" t="s">
        <v>722</v>
      </c>
      <c r="E13" s="266" t="s">
        <v>723</v>
      </c>
      <c r="F13" s="24" t="s">
        <v>702</v>
      </c>
      <c r="G13" s="24">
        <v>1</v>
      </c>
      <c r="H13" s="24"/>
      <c r="I13" s="269">
        <v>29587</v>
      </c>
      <c r="J13" s="269">
        <v>29587</v>
      </c>
      <c r="K13" s="27">
        <v>80019.98</v>
      </c>
      <c r="L13" s="28">
        <v>8002</v>
      </c>
      <c r="M13" s="28">
        <v>35400</v>
      </c>
      <c r="N13" s="198">
        <v>15</v>
      </c>
      <c r="O13" s="28">
        <v>5310</v>
      </c>
      <c r="P13" s="28">
        <f t="shared" si="3"/>
        <v>902.7</v>
      </c>
      <c r="Q13" s="28">
        <f t="shared" si="0"/>
        <v>6212.7</v>
      </c>
      <c r="R13" s="28">
        <f t="shared" si="1"/>
        <v>-2692</v>
      </c>
      <c r="S13" s="28">
        <f t="shared" si="2"/>
        <v>-33.6415896025993</v>
      </c>
      <c r="T13" s="271"/>
      <c r="U13" s="272"/>
      <c r="V13" s="272"/>
      <c r="W13" s="272"/>
      <c r="X13" s="272"/>
    </row>
    <row r="14" customHeight="1" spans="1:24">
      <c r="A14" s="24">
        <v>8</v>
      </c>
      <c r="B14" s="24" t="s">
        <v>724</v>
      </c>
      <c r="C14" s="268" t="s">
        <v>721</v>
      </c>
      <c r="D14" s="265" t="s">
        <v>725</v>
      </c>
      <c r="E14" s="266" t="s">
        <v>723</v>
      </c>
      <c r="F14" s="24" t="s">
        <v>702</v>
      </c>
      <c r="G14" s="24">
        <v>1</v>
      </c>
      <c r="H14" s="24"/>
      <c r="I14" s="269">
        <v>32509</v>
      </c>
      <c r="J14" s="269">
        <v>32509</v>
      </c>
      <c r="K14" s="27">
        <v>148017</v>
      </c>
      <c r="L14" s="28">
        <v>14801.7</v>
      </c>
      <c r="M14" s="28">
        <v>97300</v>
      </c>
      <c r="N14" s="198">
        <v>15</v>
      </c>
      <c r="O14" s="28">
        <v>14595</v>
      </c>
      <c r="P14" s="28">
        <f t="shared" si="3"/>
        <v>2481.15</v>
      </c>
      <c r="Q14" s="28">
        <f t="shared" si="0"/>
        <v>17076.15</v>
      </c>
      <c r="R14" s="28">
        <f t="shared" si="1"/>
        <v>-206.700000000001</v>
      </c>
      <c r="S14" s="28">
        <f t="shared" si="2"/>
        <v>-1.39646121729261</v>
      </c>
      <c r="T14" s="271"/>
      <c r="U14" s="272"/>
      <c r="V14" s="272"/>
      <c r="W14" s="272"/>
      <c r="X14" s="272"/>
    </row>
    <row r="15" customHeight="1" spans="1:24">
      <c r="A15" s="24">
        <v>9</v>
      </c>
      <c r="B15" s="24" t="s">
        <v>726</v>
      </c>
      <c r="C15" s="267" t="s">
        <v>727</v>
      </c>
      <c r="D15" s="265" t="s">
        <v>728</v>
      </c>
      <c r="E15" s="266" t="s">
        <v>723</v>
      </c>
      <c r="F15" s="24" t="s">
        <v>702</v>
      </c>
      <c r="G15" s="24">
        <v>1</v>
      </c>
      <c r="H15" s="24"/>
      <c r="I15" s="269">
        <v>23743</v>
      </c>
      <c r="J15" s="269">
        <v>23743</v>
      </c>
      <c r="K15" s="27">
        <v>32230.88</v>
      </c>
      <c r="L15" s="28">
        <v>3223.09</v>
      </c>
      <c r="M15" s="28">
        <v>13300</v>
      </c>
      <c r="N15" s="198">
        <v>15</v>
      </c>
      <c r="O15" s="28">
        <v>1995</v>
      </c>
      <c r="P15" s="28">
        <f t="shared" si="3"/>
        <v>339.15</v>
      </c>
      <c r="Q15" s="28">
        <f t="shared" si="0"/>
        <v>2334.15</v>
      </c>
      <c r="R15" s="28">
        <f t="shared" si="1"/>
        <v>-1228.09</v>
      </c>
      <c r="S15" s="28">
        <f t="shared" si="2"/>
        <v>-38.1028764322436</v>
      </c>
      <c r="T15" s="271"/>
      <c r="U15" s="272"/>
      <c r="V15" s="272"/>
      <c r="W15" s="272"/>
      <c r="X15" s="272"/>
    </row>
    <row r="16" customHeight="1" spans="1:24">
      <c r="A16" s="24">
        <v>10</v>
      </c>
      <c r="B16" s="43" t="s">
        <v>729</v>
      </c>
      <c r="C16" s="267" t="s">
        <v>730</v>
      </c>
      <c r="D16" s="265" t="s">
        <v>731</v>
      </c>
      <c r="E16" s="266" t="s">
        <v>732</v>
      </c>
      <c r="F16" s="22" t="s">
        <v>702</v>
      </c>
      <c r="G16" s="24">
        <v>1</v>
      </c>
      <c r="H16" s="24"/>
      <c r="I16" s="269">
        <v>26299</v>
      </c>
      <c r="J16" s="269">
        <v>26299</v>
      </c>
      <c r="K16" s="27">
        <v>4796.92</v>
      </c>
      <c r="L16" s="28">
        <v>479.69</v>
      </c>
      <c r="M16" s="28">
        <v>2700</v>
      </c>
      <c r="N16" s="198">
        <v>15</v>
      </c>
      <c r="O16" s="28">
        <v>405</v>
      </c>
      <c r="P16" s="28">
        <f t="shared" si="3"/>
        <v>68.85</v>
      </c>
      <c r="Q16" s="28">
        <f t="shared" si="0"/>
        <v>473.85</v>
      </c>
      <c r="R16" s="28">
        <f t="shared" si="1"/>
        <v>-74.69</v>
      </c>
      <c r="S16" s="28">
        <f t="shared" si="2"/>
        <v>-15.5704725968855</v>
      </c>
      <c r="T16" s="271"/>
      <c r="U16" s="272"/>
      <c r="V16" s="272"/>
      <c r="W16" s="272"/>
      <c r="X16" s="272"/>
    </row>
    <row r="17" customHeight="1" spans="1:24">
      <c r="A17" s="24">
        <v>11</v>
      </c>
      <c r="B17" s="24" t="s">
        <v>733</v>
      </c>
      <c r="C17" s="267" t="s">
        <v>734</v>
      </c>
      <c r="D17" s="265" t="s">
        <v>735</v>
      </c>
      <c r="E17" s="266" t="s">
        <v>736</v>
      </c>
      <c r="F17" s="24" t="s">
        <v>702</v>
      </c>
      <c r="G17" s="24">
        <v>1</v>
      </c>
      <c r="H17" s="24"/>
      <c r="I17" s="269">
        <v>30317</v>
      </c>
      <c r="J17" s="269">
        <v>30317</v>
      </c>
      <c r="K17" s="27">
        <v>16839.36</v>
      </c>
      <c r="L17" s="28">
        <v>1683.94</v>
      </c>
      <c r="M17" s="28">
        <v>7500</v>
      </c>
      <c r="N17" s="198">
        <v>15</v>
      </c>
      <c r="O17" s="28">
        <v>1125</v>
      </c>
      <c r="P17" s="28">
        <f t="shared" si="3"/>
        <v>191.25</v>
      </c>
      <c r="Q17" s="28">
        <f t="shared" si="0"/>
        <v>1316.25</v>
      </c>
      <c r="R17" s="28">
        <f t="shared" si="1"/>
        <v>-558.94</v>
      </c>
      <c r="S17" s="28">
        <f t="shared" si="2"/>
        <v>-33.1923940282908</v>
      </c>
      <c r="T17" s="271"/>
      <c r="U17" s="272"/>
      <c r="V17" s="272"/>
      <c r="W17" s="272"/>
      <c r="X17" s="272"/>
    </row>
    <row r="18" customHeight="1" spans="1:24">
      <c r="A18" s="24">
        <v>12</v>
      </c>
      <c r="B18" s="24" t="s">
        <v>737</v>
      </c>
      <c r="C18" s="267" t="s">
        <v>738</v>
      </c>
      <c r="D18" s="265" t="s">
        <v>739</v>
      </c>
      <c r="E18" s="266" t="s">
        <v>740</v>
      </c>
      <c r="F18" s="24" t="s">
        <v>702</v>
      </c>
      <c r="G18" s="24">
        <v>1</v>
      </c>
      <c r="H18" s="24"/>
      <c r="I18" s="269">
        <v>31777</v>
      </c>
      <c r="J18" s="269">
        <v>31777</v>
      </c>
      <c r="K18" s="27">
        <v>144494.85</v>
      </c>
      <c r="L18" s="28">
        <v>14449.48</v>
      </c>
      <c r="M18" s="28">
        <v>132700</v>
      </c>
      <c r="N18" s="198">
        <v>15</v>
      </c>
      <c r="O18" s="28">
        <v>19905</v>
      </c>
      <c r="P18" s="28">
        <f t="shared" si="3"/>
        <v>3383.85</v>
      </c>
      <c r="Q18" s="28">
        <f t="shared" si="0"/>
        <v>23288.85</v>
      </c>
      <c r="R18" s="28">
        <f t="shared" si="1"/>
        <v>5455.52</v>
      </c>
      <c r="S18" s="28">
        <f t="shared" si="2"/>
        <v>37.7558223548529</v>
      </c>
      <c r="T18" s="271"/>
      <c r="U18" s="272"/>
      <c r="V18" s="272"/>
      <c r="W18" s="272"/>
      <c r="X18" s="272"/>
    </row>
    <row r="19" customHeight="1" spans="1:24">
      <c r="A19" s="24">
        <v>13</v>
      </c>
      <c r="B19" s="24" t="s">
        <v>741</v>
      </c>
      <c r="C19" s="265" t="s">
        <v>742</v>
      </c>
      <c r="D19" s="265" t="s">
        <v>743</v>
      </c>
      <c r="E19" s="266" t="s">
        <v>744</v>
      </c>
      <c r="F19" s="22" t="s">
        <v>702</v>
      </c>
      <c r="G19" s="24">
        <v>1</v>
      </c>
      <c r="H19" s="24"/>
      <c r="I19" s="269">
        <v>41059</v>
      </c>
      <c r="J19" s="269">
        <v>41059</v>
      </c>
      <c r="K19" s="41">
        <v>213675.22</v>
      </c>
      <c r="L19" s="41">
        <v>21367.52</v>
      </c>
      <c r="M19" s="28">
        <v>125700</v>
      </c>
      <c r="N19" s="198">
        <v>15</v>
      </c>
      <c r="O19" s="28">
        <v>18855</v>
      </c>
      <c r="P19" s="28">
        <f>O19*0.13</f>
        <v>2451.15</v>
      </c>
      <c r="Q19" s="28">
        <f t="shared" si="0"/>
        <v>21306.15</v>
      </c>
      <c r="R19" s="28">
        <f t="shared" si="1"/>
        <v>-2512.52</v>
      </c>
      <c r="S19" s="28">
        <f t="shared" si="2"/>
        <v>-11.75859435255</v>
      </c>
      <c r="T19" s="271"/>
      <c r="U19" s="272"/>
      <c r="V19" s="272"/>
      <c r="W19" s="272"/>
      <c r="X19" s="272"/>
    </row>
    <row r="20" customHeight="1" spans="1:24">
      <c r="A20" s="24">
        <v>14</v>
      </c>
      <c r="B20" s="24" t="s">
        <v>745</v>
      </c>
      <c r="C20" s="265" t="s">
        <v>746</v>
      </c>
      <c r="D20" s="265" t="s">
        <v>747</v>
      </c>
      <c r="E20" s="266" t="s">
        <v>748</v>
      </c>
      <c r="F20" s="22" t="s">
        <v>702</v>
      </c>
      <c r="G20" s="24">
        <v>1</v>
      </c>
      <c r="H20" s="24"/>
      <c r="I20" s="269">
        <v>39337</v>
      </c>
      <c r="J20" s="269">
        <v>39337</v>
      </c>
      <c r="K20" s="41">
        <v>249500</v>
      </c>
      <c r="L20" s="41">
        <v>24950</v>
      </c>
      <c r="M20" s="28">
        <v>184100</v>
      </c>
      <c r="N20" s="198">
        <v>15</v>
      </c>
      <c r="O20" s="28">
        <v>27615</v>
      </c>
      <c r="P20" s="28">
        <f t="shared" ref="P20:P32" si="4">O20*0.17</f>
        <v>4694.55</v>
      </c>
      <c r="Q20" s="28">
        <f t="shared" si="0"/>
        <v>32309.55</v>
      </c>
      <c r="R20" s="28">
        <f t="shared" si="1"/>
        <v>2665</v>
      </c>
      <c r="S20" s="28">
        <f t="shared" si="2"/>
        <v>10.6813627254509</v>
      </c>
      <c r="T20" s="271"/>
      <c r="U20" s="272"/>
      <c r="V20" s="272"/>
      <c r="W20" s="272"/>
      <c r="X20" s="272"/>
    </row>
    <row r="21" customHeight="1" spans="1:24">
      <c r="A21" s="24">
        <v>15</v>
      </c>
      <c r="B21" s="24" t="s">
        <v>749</v>
      </c>
      <c r="C21" s="265" t="s">
        <v>750</v>
      </c>
      <c r="D21" s="265" t="s">
        <v>751</v>
      </c>
      <c r="E21" s="266" t="s">
        <v>752</v>
      </c>
      <c r="F21" s="22" t="s">
        <v>702</v>
      </c>
      <c r="G21" s="24">
        <v>1</v>
      </c>
      <c r="H21" s="24"/>
      <c r="I21" s="269">
        <v>25569</v>
      </c>
      <c r="J21" s="269">
        <v>25569</v>
      </c>
      <c r="K21" s="41">
        <v>160491.64</v>
      </c>
      <c r="L21" s="41">
        <v>16049.16</v>
      </c>
      <c r="M21" s="28">
        <v>88500</v>
      </c>
      <c r="N21" s="198">
        <v>15</v>
      </c>
      <c r="O21" s="28">
        <v>13275</v>
      </c>
      <c r="P21" s="28">
        <f t="shared" si="4"/>
        <v>2256.75</v>
      </c>
      <c r="Q21" s="28">
        <f t="shared" si="0"/>
        <v>15531.75</v>
      </c>
      <c r="R21" s="28">
        <f t="shared" si="1"/>
        <v>-2774.16</v>
      </c>
      <c r="S21" s="28">
        <f t="shared" si="2"/>
        <v>-17.285390637267</v>
      </c>
      <c r="T21" s="271"/>
      <c r="U21" s="272"/>
      <c r="V21" s="272"/>
      <c r="W21" s="272"/>
      <c r="X21" s="272"/>
    </row>
    <row r="22" customHeight="1" spans="1:24">
      <c r="A22" s="24">
        <v>16</v>
      </c>
      <c r="B22" s="24" t="s">
        <v>753</v>
      </c>
      <c r="C22" s="265" t="s">
        <v>750</v>
      </c>
      <c r="D22" s="265" t="s">
        <v>754</v>
      </c>
      <c r="E22" s="266" t="s">
        <v>755</v>
      </c>
      <c r="F22" s="22" t="s">
        <v>702</v>
      </c>
      <c r="G22" s="24">
        <v>1</v>
      </c>
      <c r="H22" s="24"/>
      <c r="I22" s="269">
        <v>30317</v>
      </c>
      <c r="J22" s="269">
        <v>30317</v>
      </c>
      <c r="K22" s="41">
        <v>24531</v>
      </c>
      <c r="L22" s="41">
        <v>2453.1</v>
      </c>
      <c r="M22" s="28">
        <v>13800</v>
      </c>
      <c r="N22" s="198">
        <v>15</v>
      </c>
      <c r="O22" s="28">
        <v>2070</v>
      </c>
      <c r="P22" s="28">
        <f t="shared" si="4"/>
        <v>351.9</v>
      </c>
      <c r="Q22" s="28">
        <f t="shared" si="0"/>
        <v>2421.9</v>
      </c>
      <c r="R22" s="28">
        <f t="shared" ref="R22:R53" si="5">O22-L22</f>
        <v>-383.1</v>
      </c>
      <c r="S22" s="28">
        <f t="shared" ref="S22:S53" si="6">IF(L22=0,"",R22/L22*100)</f>
        <v>-15.6169744405038</v>
      </c>
      <c r="T22" s="271"/>
      <c r="U22" s="272"/>
      <c r="V22" s="272"/>
      <c r="W22" s="272"/>
      <c r="X22" s="272"/>
    </row>
    <row r="23" customHeight="1" spans="1:24">
      <c r="A23" s="24">
        <v>17</v>
      </c>
      <c r="B23" s="24" t="s">
        <v>756</v>
      </c>
      <c r="C23" s="265" t="s">
        <v>750</v>
      </c>
      <c r="D23" s="265" t="s">
        <v>757</v>
      </c>
      <c r="E23" s="266" t="s">
        <v>758</v>
      </c>
      <c r="F23" s="22" t="s">
        <v>702</v>
      </c>
      <c r="G23" s="24">
        <v>1</v>
      </c>
      <c r="H23" s="24"/>
      <c r="I23" s="269">
        <v>32143</v>
      </c>
      <c r="J23" s="269">
        <v>32143</v>
      </c>
      <c r="K23" s="41">
        <v>27198</v>
      </c>
      <c r="L23" s="41">
        <v>2719.8</v>
      </c>
      <c r="M23" s="28">
        <v>16400</v>
      </c>
      <c r="N23" s="198">
        <v>15</v>
      </c>
      <c r="O23" s="28">
        <v>2460</v>
      </c>
      <c r="P23" s="28">
        <f t="shared" si="4"/>
        <v>418.2</v>
      </c>
      <c r="Q23" s="28">
        <f t="shared" si="0"/>
        <v>2878.2</v>
      </c>
      <c r="R23" s="28">
        <f t="shared" si="5"/>
        <v>-259.8</v>
      </c>
      <c r="S23" s="28">
        <f t="shared" si="6"/>
        <v>-9.55217295389367</v>
      </c>
      <c r="T23" s="271"/>
      <c r="U23" s="272"/>
      <c r="V23" s="272"/>
      <c r="W23" s="272"/>
      <c r="X23" s="272"/>
    </row>
    <row r="24" customHeight="1" spans="1:24">
      <c r="A24" s="24">
        <v>18</v>
      </c>
      <c r="B24" s="24" t="s">
        <v>759</v>
      </c>
      <c r="C24" s="265" t="s">
        <v>760</v>
      </c>
      <c r="D24" s="265" t="s">
        <v>761</v>
      </c>
      <c r="E24" s="266" t="s">
        <v>762</v>
      </c>
      <c r="F24" s="22" t="s">
        <v>702</v>
      </c>
      <c r="G24" s="24">
        <v>1</v>
      </c>
      <c r="H24" s="24"/>
      <c r="I24" s="269">
        <v>38742</v>
      </c>
      <c r="J24" s="269">
        <v>38742</v>
      </c>
      <c r="K24" s="41">
        <v>132719.5</v>
      </c>
      <c r="L24" s="41">
        <v>13271.95</v>
      </c>
      <c r="M24" s="28">
        <v>66400</v>
      </c>
      <c r="N24" s="198">
        <v>15</v>
      </c>
      <c r="O24" s="28">
        <v>9960</v>
      </c>
      <c r="P24" s="28">
        <f t="shared" si="4"/>
        <v>1693.2</v>
      </c>
      <c r="Q24" s="28">
        <f t="shared" si="0"/>
        <v>11653.2</v>
      </c>
      <c r="R24" s="28">
        <f t="shared" si="5"/>
        <v>-3311.95</v>
      </c>
      <c r="S24" s="28">
        <f t="shared" si="6"/>
        <v>-24.9545093222925</v>
      </c>
      <c r="T24" s="271"/>
      <c r="U24" s="272"/>
      <c r="V24" s="272"/>
      <c r="W24" s="272"/>
      <c r="X24" s="272"/>
    </row>
    <row r="25" customHeight="1" spans="1:24">
      <c r="A25" s="24">
        <v>19</v>
      </c>
      <c r="B25" s="24" t="s">
        <v>763</v>
      </c>
      <c r="C25" s="265" t="s">
        <v>764</v>
      </c>
      <c r="D25" s="265" t="s">
        <v>765</v>
      </c>
      <c r="E25" s="266"/>
      <c r="F25" s="22" t="s">
        <v>702</v>
      </c>
      <c r="G25" s="24">
        <v>1</v>
      </c>
      <c r="H25" s="24"/>
      <c r="I25" s="269">
        <v>31644</v>
      </c>
      <c r="J25" s="269">
        <v>31644</v>
      </c>
      <c r="K25" s="41">
        <v>33376.7</v>
      </c>
      <c r="L25" s="41">
        <v>3337.67</v>
      </c>
      <c r="M25" s="28">
        <v>26500</v>
      </c>
      <c r="N25" s="198">
        <v>15</v>
      </c>
      <c r="O25" s="28">
        <v>3975</v>
      </c>
      <c r="P25" s="28">
        <f t="shared" si="4"/>
        <v>675.75</v>
      </c>
      <c r="Q25" s="28">
        <f t="shared" si="0"/>
        <v>4650.75</v>
      </c>
      <c r="R25" s="28">
        <f t="shared" si="5"/>
        <v>637.33</v>
      </c>
      <c r="S25" s="28">
        <f t="shared" si="6"/>
        <v>19.0950573304131</v>
      </c>
      <c r="T25" s="271"/>
      <c r="U25" s="272"/>
      <c r="V25" s="272"/>
      <c r="W25" s="272"/>
      <c r="X25" s="272"/>
    </row>
    <row r="26" customHeight="1" spans="1:24">
      <c r="A26" s="24">
        <v>20</v>
      </c>
      <c r="B26" s="24" t="s">
        <v>766</v>
      </c>
      <c r="C26" s="265" t="s">
        <v>767</v>
      </c>
      <c r="D26" s="265" t="s">
        <v>765</v>
      </c>
      <c r="E26" s="266" t="s">
        <v>768</v>
      </c>
      <c r="F26" s="22" t="s">
        <v>702</v>
      </c>
      <c r="G26" s="24">
        <v>1</v>
      </c>
      <c r="H26" s="24"/>
      <c r="I26" s="269">
        <v>25569</v>
      </c>
      <c r="J26" s="269">
        <v>25569</v>
      </c>
      <c r="K26" s="41">
        <v>34517.54</v>
      </c>
      <c r="L26" s="41">
        <v>3451.75</v>
      </c>
      <c r="M26" s="28">
        <v>31000</v>
      </c>
      <c r="N26" s="198">
        <v>18</v>
      </c>
      <c r="O26" s="28">
        <v>5580</v>
      </c>
      <c r="P26" s="28">
        <f t="shared" si="4"/>
        <v>948.6</v>
      </c>
      <c r="Q26" s="28">
        <f t="shared" si="0"/>
        <v>6528.6</v>
      </c>
      <c r="R26" s="28">
        <f t="shared" si="5"/>
        <v>2128.25</v>
      </c>
      <c r="S26" s="28">
        <f t="shared" si="6"/>
        <v>61.6571304410806</v>
      </c>
      <c r="T26" s="271"/>
      <c r="U26" s="272"/>
      <c r="V26" s="272"/>
      <c r="W26" s="272"/>
      <c r="X26" s="272"/>
    </row>
    <row r="27" customHeight="1" spans="1:24">
      <c r="A27" s="24">
        <v>21</v>
      </c>
      <c r="B27" s="24" t="s">
        <v>769</v>
      </c>
      <c r="C27" s="265" t="s">
        <v>767</v>
      </c>
      <c r="D27" s="265"/>
      <c r="E27" s="266" t="s">
        <v>770</v>
      </c>
      <c r="F27" s="22" t="s">
        <v>702</v>
      </c>
      <c r="G27" s="24">
        <v>1</v>
      </c>
      <c r="H27" s="24"/>
      <c r="I27" s="269">
        <v>25569</v>
      </c>
      <c r="J27" s="269">
        <v>25569</v>
      </c>
      <c r="K27" s="41">
        <v>113549.05</v>
      </c>
      <c r="L27" s="41">
        <v>11354.9</v>
      </c>
      <c r="M27" s="28">
        <v>87300</v>
      </c>
      <c r="N27" s="198">
        <v>18</v>
      </c>
      <c r="O27" s="28">
        <v>15714</v>
      </c>
      <c r="P27" s="28">
        <f t="shared" si="4"/>
        <v>2671.38</v>
      </c>
      <c r="Q27" s="28">
        <f t="shared" si="0"/>
        <v>18385.38</v>
      </c>
      <c r="R27" s="28">
        <f t="shared" si="5"/>
        <v>4359.1</v>
      </c>
      <c r="S27" s="28">
        <f t="shared" si="6"/>
        <v>38.3895939198056</v>
      </c>
      <c r="T27" s="271"/>
      <c r="U27" s="272"/>
      <c r="V27" s="272"/>
      <c r="W27" s="272"/>
      <c r="X27" s="272"/>
    </row>
    <row r="28" customHeight="1" spans="1:24">
      <c r="A28" s="24">
        <v>22</v>
      </c>
      <c r="B28" s="24" t="s">
        <v>771</v>
      </c>
      <c r="C28" s="265" t="s">
        <v>767</v>
      </c>
      <c r="D28" s="265"/>
      <c r="E28" s="266" t="s">
        <v>770</v>
      </c>
      <c r="F28" s="24" t="s">
        <v>702</v>
      </c>
      <c r="G28" s="24">
        <v>1</v>
      </c>
      <c r="H28" s="24"/>
      <c r="I28" s="269">
        <v>25569</v>
      </c>
      <c r="J28" s="269">
        <v>25569</v>
      </c>
      <c r="K28" s="28">
        <v>68549.05</v>
      </c>
      <c r="L28" s="28">
        <v>6854.9</v>
      </c>
      <c r="M28" s="28">
        <v>31000</v>
      </c>
      <c r="N28" s="198">
        <v>18</v>
      </c>
      <c r="O28" s="28">
        <v>5580</v>
      </c>
      <c r="P28" s="28">
        <f t="shared" si="4"/>
        <v>948.6</v>
      </c>
      <c r="Q28" s="28">
        <f t="shared" si="0"/>
        <v>6528.6</v>
      </c>
      <c r="R28" s="28">
        <f t="shared" si="5"/>
        <v>-1274.9</v>
      </c>
      <c r="S28" s="28">
        <f t="shared" si="6"/>
        <v>-18.5983748851187</v>
      </c>
      <c r="T28" s="271"/>
      <c r="U28" s="272"/>
      <c r="V28" s="272"/>
      <c r="W28" s="272"/>
      <c r="X28" s="272"/>
    </row>
    <row r="29" customHeight="1" spans="1:24">
      <c r="A29" s="24">
        <v>23</v>
      </c>
      <c r="B29" s="24" t="s">
        <v>772</v>
      </c>
      <c r="C29" s="265" t="s">
        <v>764</v>
      </c>
      <c r="D29" s="265" t="s">
        <v>773</v>
      </c>
      <c r="E29" s="266"/>
      <c r="F29" s="24" t="s">
        <v>702</v>
      </c>
      <c r="G29" s="24">
        <v>1</v>
      </c>
      <c r="H29" s="24"/>
      <c r="I29" s="269">
        <v>31644</v>
      </c>
      <c r="J29" s="269">
        <v>31644</v>
      </c>
      <c r="K29" s="28">
        <v>68549.05</v>
      </c>
      <c r="L29" s="28">
        <v>6854.9</v>
      </c>
      <c r="M29" s="28">
        <v>53100</v>
      </c>
      <c r="N29" s="198">
        <v>15</v>
      </c>
      <c r="O29" s="28">
        <v>7965</v>
      </c>
      <c r="P29" s="28">
        <f t="shared" si="4"/>
        <v>1354.05</v>
      </c>
      <c r="Q29" s="28">
        <f t="shared" si="0"/>
        <v>9319.05</v>
      </c>
      <c r="R29" s="28">
        <f t="shared" si="5"/>
        <v>1110.1</v>
      </c>
      <c r="S29" s="28">
        <f t="shared" si="6"/>
        <v>16.1942552043064</v>
      </c>
      <c r="T29" s="271"/>
      <c r="U29" s="272"/>
      <c r="V29" s="272"/>
      <c r="W29" s="272"/>
      <c r="X29" s="272"/>
    </row>
    <row r="30" customHeight="1" spans="1:24">
      <c r="A30" s="24">
        <v>24</v>
      </c>
      <c r="B30" s="24" t="s">
        <v>774</v>
      </c>
      <c r="C30" s="265" t="s">
        <v>775</v>
      </c>
      <c r="D30" s="265" t="s">
        <v>776</v>
      </c>
      <c r="E30" s="266" t="s">
        <v>770</v>
      </c>
      <c r="F30" s="24" t="s">
        <v>702</v>
      </c>
      <c r="G30" s="24">
        <v>1</v>
      </c>
      <c r="H30" s="24"/>
      <c r="I30" s="269">
        <v>35045</v>
      </c>
      <c r="J30" s="269">
        <v>35045</v>
      </c>
      <c r="K30" s="28">
        <v>4276867.12</v>
      </c>
      <c r="L30" s="28">
        <v>427686.71</v>
      </c>
      <c r="M30" s="28">
        <v>1769900</v>
      </c>
      <c r="N30" s="198">
        <v>18</v>
      </c>
      <c r="O30" s="28">
        <v>318582</v>
      </c>
      <c r="P30" s="28">
        <f t="shared" si="4"/>
        <v>54158.94</v>
      </c>
      <c r="Q30" s="28">
        <f t="shared" si="0"/>
        <v>372740.94</v>
      </c>
      <c r="R30" s="28">
        <f t="shared" si="5"/>
        <v>-109104.71</v>
      </c>
      <c r="S30" s="28">
        <f t="shared" si="6"/>
        <v>-25.5104279485327</v>
      </c>
      <c r="T30" s="271"/>
      <c r="U30" s="272"/>
      <c r="V30" s="272"/>
      <c r="W30" s="272"/>
      <c r="X30" s="272"/>
    </row>
    <row r="31" customHeight="1" spans="1:24">
      <c r="A31" s="24">
        <v>25</v>
      </c>
      <c r="B31" s="24" t="s">
        <v>777</v>
      </c>
      <c r="C31" s="265" t="s">
        <v>775</v>
      </c>
      <c r="D31" s="265" t="s">
        <v>776</v>
      </c>
      <c r="E31" s="266" t="s">
        <v>778</v>
      </c>
      <c r="F31" s="24" t="s">
        <v>702</v>
      </c>
      <c r="G31" s="24">
        <v>1</v>
      </c>
      <c r="H31" s="24"/>
      <c r="I31" s="269">
        <v>35045</v>
      </c>
      <c r="J31" s="269">
        <v>35045</v>
      </c>
      <c r="K31" s="28">
        <v>3815925.5</v>
      </c>
      <c r="L31" s="28">
        <v>381592.55</v>
      </c>
      <c r="M31" s="28">
        <v>1769900</v>
      </c>
      <c r="N31" s="198">
        <v>18</v>
      </c>
      <c r="O31" s="28">
        <v>318582</v>
      </c>
      <c r="P31" s="28">
        <f t="shared" si="4"/>
        <v>54158.94</v>
      </c>
      <c r="Q31" s="28">
        <f t="shared" si="0"/>
        <v>372740.94</v>
      </c>
      <c r="R31" s="28">
        <f t="shared" si="5"/>
        <v>-63010.55</v>
      </c>
      <c r="S31" s="28">
        <f t="shared" si="6"/>
        <v>-16.5125210122682</v>
      </c>
      <c r="T31" s="271"/>
      <c r="U31" s="272"/>
      <c r="V31" s="272"/>
      <c r="W31" s="272"/>
      <c r="X31" s="272"/>
    </row>
    <row r="32" customHeight="1" spans="1:24">
      <c r="A32" s="24">
        <v>26</v>
      </c>
      <c r="B32" s="24" t="s">
        <v>779</v>
      </c>
      <c r="C32" s="265" t="s">
        <v>780</v>
      </c>
      <c r="D32" s="265" t="s">
        <v>781</v>
      </c>
      <c r="E32" s="266" t="s">
        <v>782</v>
      </c>
      <c r="F32" s="24" t="s">
        <v>702</v>
      </c>
      <c r="G32" s="24">
        <v>1</v>
      </c>
      <c r="H32" s="24"/>
      <c r="I32" s="269">
        <v>39556</v>
      </c>
      <c r="J32" s="269">
        <v>39556</v>
      </c>
      <c r="K32" s="28">
        <v>80000</v>
      </c>
      <c r="L32" s="28">
        <v>8000</v>
      </c>
      <c r="M32" s="28">
        <v>69000</v>
      </c>
      <c r="N32" s="198">
        <v>18</v>
      </c>
      <c r="O32" s="28">
        <v>12420</v>
      </c>
      <c r="P32" s="28">
        <f t="shared" si="4"/>
        <v>2111.4</v>
      </c>
      <c r="Q32" s="28">
        <f t="shared" si="0"/>
        <v>14531.4</v>
      </c>
      <c r="R32" s="28">
        <f t="shared" si="5"/>
        <v>4420</v>
      </c>
      <c r="S32" s="28">
        <f t="shared" si="6"/>
        <v>55.25</v>
      </c>
      <c r="T32" s="271"/>
      <c r="U32" s="272"/>
      <c r="V32" s="272"/>
      <c r="W32" s="272"/>
      <c r="X32" s="272"/>
    </row>
    <row r="33" customHeight="1" spans="1:24">
      <c r="A33" s="24">
        <v>27</v>
      </c>
      <c r="B33" s="24" t="s">
        <v>783</v>
      </c>
      <c r="C33" s="265" t="s">
        <v>784</v>
      </c>
      <c r="D33" s="265" t="s">
        <v>785</v>
      </c>
      <c r="E33" s="266" t="s">
        <v>786</v>
      </c>
      <c r="F33" s="24" t="s">
        <v>702</v>
      </c>
      <c r="G33" s="24">
        <v>1</v>
      </c>
      <c r="H33" s="24"/>
      <c r="I33" s="269">
        <v>40347</v>
      </c>
      <c r="J33" s="269">
        <v>40347</v>
      </c>
      <c r="K33" s="28">
        <v>288034.19</v>
      </c>
      <c r="L33" s="28">
        <v>28803.42</v>
      </c>
      <c r="M33" s="28">
        <v>141600</v>
      </c>
      <c r="N33" s="198">
        <v>18</v>
      </c>
      <c r="O33" s="28">
        <v>25488</v>
      </c>
      <c r="P33" s="28">
        <f>O33*0.13</f>
        <v>3313.44</v>
      </c>
      <c r="Q33" s="28">
        <f t="shared" si="0"/>
        <v>28801.44</v>
      </c>
      <c r="R33" s="28">
        <f t="shared" si="5"/>
        <v>-3315.42</v>
      </c>
      <c r="S33" s="28">
        <f t="shared" si="6"/>
        <v>-11.5105081271599</v>
      </c>
      <c r="T33" s="271"/>
      <c r="U33" s="272"/>
      <c r="V33" s="272"/>
      <c r="W33" s="272"/>
      <c r="X33" s="272"/>
    </row>
    <row r="34" customHeight="1" spans="1:24">
      <c r="A34" s="24">
        <v>28</v>
      </c>
      <c r="B34" s="24" t="s">
        <v>787</v>
      </c>
      <c r="C34" s="265" t="s">
        <v>767</v>
      </c>
      <c r="D34" s="265" t="s">
        <v>788</v>
      </c>
      <c r="E34" s="266" t="s">
        <v>789</v>
      </c>
      <c r="F34" s="24" t="s">
        <v>702</v>
      </c>
      <c r="G34" s="24">
        <v>1</v>
      </c>
      <c r="H34" s="24"/>
      <c r="I34" s="269">
        <v>41730</v>
      </c>
      <c r="J34" s="269">
        <v>41730</v>
      </c>
      <c r="K34" s="28">
        <v>213675.21</v>
      </c>
      <c r="L34" s="28">
        <v>35791.05</v>
      </c>
      <c r="M34" s="28">
        <v>141600</v>
      </c>
      <c r="N34" s="198">
        <v>48</v>
      </c>
      <c r="O34" s="28">
        <v>67968</v>
      </c>
      <c r="P34" s="28">
        <f>O34*0.13</f>
        <v>8835.84</v>
      </c>
      <c r="Q34" s="28">
        <f t="shared" si="0"/>
        <v>76803.84</v>
      </c>
      <c r="R34" s="28">
        <f t="shared" si="5"/>
        <v>32176.95</v>
      </c>
      <c r="S34" s="28">
        <f t="shared" si="6"/>
        <v>89.9022241593918</v>
      </c>
      <c r="T34" s="271"/>
      <c r="U34" s="272"/>
      <c r="V34" s="272"/>
      <c r="W34" s="272"/>
      <c r="X34" s="272"/>
    </row>
    <row r="35" customHeight="1" spans="1:24">
      <c r="A35" s="24">
        <v>29</v>
      </c>
      <c r="B35" s="24" t="s">
        <v>790</v>
      </c>
      <c r="C35" s="265" t="s">
        <v>767</v>
      </c>
      <c r="D35" s="265" t="s">
        <v>788</v>
      </c>
      <c r="E35" s="266" t="s">
        <v>789</v>
      </c>
      <c r="F35" s="24" t="s">
        <v>702</v>
      </c>
      <c r="G35" s="24">
        <v>1</v>
      </c>
      <c r="H35" s="24"/>
      <c r="I35" s="269">
        <v>41753</v>
      </c>
      <c r="J35" s="269">
        <v>41753</v>
      </c>
      <c r="K35" s="28">
        <v>213675.22</v>
      </c>
      <c r="L35" s="28">
        <v>35791.06</v>
      </c>
      <c r="M35" s="28">
        <v>141600</v>
      </c>
      <c r="N35" s="198">
        <v>49</v>
      </c>
      <c r="O35" s="28">
        <v>69384</v>
      </c>
      <c r="P35" s="28">
        <f>O35*0.13</f>
        <v>9019.92</v>
      </c>
      <c r="Q35" s="28">
        <f t="shared" si="0"/>
        <v>78403.92</v>
      </c>
      <c r="R35" s="28">
        <f t="shared" si="5"/>
        <v>33592.94</v>
      </c>
      <c r="S35" s="28">
        <f t="shared" si="6"/>
        <v>93.8584663320952</v>
      </c>
      <c r="T35" s="271"/>
      <c r="U35" s="272"/>
      <c r="V35" s="272"/>
      <c r="W35" s="272"/>
      <c r="X35" s="272"/>
    </row>
    <row r="36" customHeight="1" spans="1:24">
      <c r="A36" s="24">
        <v>30</v>
      </c>
      <c r="B36" s="24" t="s">
        <v>791</v>
      </c>
      <c r="C36" s="265" t="s">
        <v>792</v>
      </c>
      <c r="D36" s="265" t="s">
        <v>793</v>
      </c>
      <c r="E36" s="266" t="s">
        <v>794</v>
      </c>
      <c r="F36" s="24" t="s">
        <v>702</v>
      </c>
      <c r="G36" s="24">
        <v>1</v>
      </c>
      <c r="H36" s="24"/>
      <c r="I36" s="269">
        <v>38003</v>
      </c>
      <c r="J36" s="269">
        <v>38003</v>
      </c>
      <c r="K36" s="28">
        <v>70000</v>
      </c>
      <c r="L36" s="28">
        <v>7000</v>
      </c>
      <c r="M36" s="28">
        <v>66400</v>
      </c>
      <c r="N36" s="198">
        <v>15</v>
      </c>
      <c r="O36" s="28">
        <v>9960</v>
      </c>
      <c r="P36" s="28">
        <f>O36*0.17</f>
        <v>1693.2</v>
      </c>
      <c r="Q36" s="28">
        <f t="shared" si="0"/>
        <v>11653.2</v>
      </c>
      <c r="R36" s="28">
        <f t="shared" si="5"/>
        <v>2960</v>
      </c>
      <c r="S36" s="28">
        <f t="shared" si="6"/>
        <v>42.2857142857143</v>
      </c>
      <c r="T36" s="271"/>
      <c r="U36" s="272"/>
      <c r="V36" s="272"/>
      <c r="W36" s="272"/>
      <c r="X36" s="272"/>
    </row>
    <row r="37" customHeight="1" spans="1:24">
      <c r="A37" s="24">
        <v>31</v>
      </c>
      <c r="B37" s="24" t="s">
        <v>795</v>
      </c>
      <c r="C37" s="265" t="s">
        <v>792</v>
      </c>
      <c r="D37" s="265" t="s">
        <v>796</v>
      </c>
      <c r="E37" s="266" t="s">
        <v>797</v>
      </c>
      <c r="F37" s="24" t="s">
        <v>702</v>
      </c>
      <c r="G37" s="24">
        <v>1</v>
      </c>
      <c r="H37" s="24"/>
      <c r="I37" s="269">
        <v>41631</v>
      </c>
      <c r="J37" s="269">
        <v>41631</v>
      </c>
      <c r="K37" s="28">
        <v>83335.88</v>
      </c>
      <c r="L37" s="28">
        <v>8333.59</v>
      </c>
      <c r="M37" s="28">
        <v>66400</v>
      </c>
      <c r="N37" s="198">
        <v>15</v>
      </c>
      <c r="O37" s="28">
        <v>9960</v>
      </c>
      <c r="P37" s="28">
        <f>O37*0.13</f>
        <v>1294.8</v>
      </c>
      <c r="Q37" s="28">
        <f t="shared" si="0"/>
        <v>11254.8</v>
      </c>
      <c r="R37" s="28">
        <f t="shared" si="5"/>
        <v>1626.41</v>
      </c>
      <c r="S37" s="28">
        <f t="shared" si="6"/>
        <v>19.516318897378</v>
      </c>
      <c r="T37" s="271"/>
      <c r="U37" s="272"/>
      <c r="V37" s="272"/>
      <c r="W37" s="272"/>
      <c r="X37" s="272"/>
    </row>
    <row r="38" customHeight="1" spans="1:24">
      <c r="A38" s="24">
        <v>32</v>
      </c>
      <c r="B38" s="24" t="s">
        <v>798</v>
      </c>
      <c r="C38" s="265" t="s">
        <v>799</v>
      </c>
      <c r="D38" s="265" t="s">
        <v>800</v>
      </c>
      <c r="E38" s="266" t="s">
        <v>801</v>
      </c>
      <c r="F38" s="24" t="s">
        <v>702</v>
      </c>
      <c r="G38" s="24">
        <v>1</v>
      </c>
      <c r="H38" s="24"/>
      <c r="I38" s="269">
        <v>39300</v>
      </c>
      <c r="J38" s="269">
        <v>39300</v>
      </c>
      <c r="K38" s="28">
        <v>38000</v>
      </c>
      <c r="L38" s="28">
        <v>3800</v>
      </c>
      <c r="M38" s="28">
        <v>26100</v>
      </c>
      <c r="N38" s="198">
        <v>15</v>
      </c>
      <c r="O38" s="28">
        <v>3915</v>
      </c>
      <c r="P38" s="28">
        <f t="shared" ref="P38:P48" si="7">O38*0.17</f>
        <v>665.55</v>
      </c>
      <c r="Q38" s="28">
        <f t="shared" si="0"/>
        <v>4580.55</v>
      </c>
      <c r="R38" s="28">
        <f t="shared" si="5"/>
        <v>115</v>
      </c>
      <c r="S38" s="28">
        <f t="shared" si="6"/>
        <v>3.02631578947368</v>
      </c>
      <c r="T38" s="271"/>
      <c r="U38" s="272"/>
      <c r="V38" s="272"/>
      <c r="W38" s="272"/>
      <c r="X38" s="272"/>
    </row>
    <row r="39" customHeight="1" spans="1:24">
      <c r="A39" s="24">
        <v>33</v>
      </c>
      <c r="B39" s="24" t="s">
        <v>802</v>
      </c>
      <c r="C39" s="265" t="s">
        <v>803</v>
      </c>
      <c r="D39" s="265" t="s">
        <v>804</v>
      </c>
      <c r="E39" s="266" t="s">
        <v>805</v>
      </c>
      <c r="F39" s="24" t="s">
        <v>702</v>
      </c>
      <c r="G39" s="24">
        <v>1</v>
      </c>
      <c r="H39" s="24"/>
      <c r="I39" s="269">
        <v>37817</v>
      </c>
      <c r="J39" s="269">
        <v>37817</v>
      </c>
      <c r="K39" s="28">
        <v>1898</v>
      </c>
      <c r="L39" s="28">
        <v>189.8</v>
      </c>
      <c r="M39" s="28">
        <v>1800</v>
      </c>
      <c r="N39" s="198">
        <v>15</v>
      </c>
      <c r="O39" s="28">
        <v>270</v>
      </c>
      <c r="P39" s="28">
        <f t="shared" si="7"/>
        <v>45.9</v>
      </c>
      <c r="Q39" s="28">
        <f t="shared" si="0"/>
        <v>315.9</v>
      </c>
      <c r="R39" s="28">
        <f t="shared" si="5"/>
        <v>80.2</v>
      </c>
      <c r="S39" s="28">
        <f t="shared" si="6"/>
        <v>42.2550052687039</v>
      </c>
      <c r="T39" s="271"/>
      <c r="U39" s="273"/>
      <c r="V39" s="272"/>
      <c r="W39" s="272"/>
      <c r="X39" s="272"/>
    </row>
    <row r="40" customHeight="1" spans="1:24">
      <c r="A40" s="24">
        <v>34</v>
      </c>
      <c r="B40" s="24" t="s">
        <v>806</v>
      </c>
      <c r="C40" s="265" t="s">
        <v>803</v>
      </c>
      <c r="D40" s="265" t="s">
        <v>804</v>
      </c>
      <c r="E40" s="266" t="s">
        <v>805</v>
      </c>
      <c r="F40" s="24" t="s">
        <v>702</v>
      </c>
      <c r="G40" s="24">
        <v>1</v>
      </c>
      <c r="H40" s="24"/>
      <c r="I40" s="269">
        <v>37817</v>
      </c>
      <c r="J40" s="269">
        <v>37817</v>
      </c>
      <c r="K40" s="28">
        <v>1898</v>
      </c>
      <c r="L40" s="28">
        <v>189.8</v>
      </c>
      <c r="M40" s="28">
        <v>1800</v>
      </c>
      <c r="N40" s="198">
        <v>15</v>
      </c>
      <c r="O40" s="28">
        <v>270</v>
      </c>
      <c r="P40" s="28">
        <f t="shared" si="7"/>
        <v>45.9</v>
      </c>
      <c r="Q40" s="28">
        <f t="shared" ref="Q40:Q71" si="8">O40+P40</f>
        <v>315.9</v>
      </c>
      <c r="R40" s="28">
        <f t="shared" si="5"/>
        <v>80.2</v>
      </c>
      <c r="S40" s="28">
        <f t="shared" si="6"/>
        <v>42.2550052687039</v>
      </c>
      <c r="T40" s="271"/>
      <c r="U40" s="272"/>
      <c r="V40" s="272"/>
      <c r="W40" s="272"/>
      <c r="X40" s="272"/>
    </row>
    <row r="41" customHeight="1" spans="1:24">
      <c r="A41" s="24">
        <v>35</v>
      </c>
      <c r="B41" s="24" t="s">
        <v>807</v>
      </c>
      <c r="C41" s="265" t="s">
        <v>808</v>
      </c>
      <c r="D41" s="265" t="s">
        <v>809</v>
      </c>
      <c r="E41" s="266" t="s">
        <v>810</v>
      </c>
      <c r="F41" s="24" t="s">
        <v>702</v>
      </c>
      <c r="G41" s="22">
        <v>1</v>
      </c>
      <c r="H41" s="24"/>
      <c r="I41" s="269">
        <v>38520</v>
      </c>
      <c r="J41" s="269">
        <v>38520</v>
      </c>
      <c r="K41" s="28">
        <v>2050</v>
      </c>
      <c r="L41" s="28">
        <v>205</v>
      </c>
      <c r="M41" s="28">
        <v>1800</v>
      </c>
      <c r="N41" s="198">
        <v>15</v>
      </c>
      <c r="O41" s="28">
        <v>270</v>
      </c>
      <c r="P41" s="28">
        <f t="shared" si="7"/>
        <v>45.9</v>
      </c>
      <c r="Q41" s="28">
        <f t="shared" si="8"/>
        <v>315.9</v>
      </c>
      <c r="R41" s="28">
        <f t="shared" si="5"/>
        <v>65</v>
      </c>
      <c r="S41" s="28">
        <f t="shared" si="6"/>
        <v>31.7073170731707</v>
      </c>
      <c r="T41" s="271"/>
      <c r="U41" s="272"/>
      <c r="V41" s="272"/>
      <c r="W41" s="272"/>
      <c r="X41" s="272"/>
    </row>
    <row r="42" customHeight="1" spans="1:24">
      <c r="A42" s="24">
        <v>36</v>
      </c>
      <c r="B42" s="24" t="s">
        <v>811</v>
      </c>
      <c r="C42" s="265" t="s">
        <v>812</v>
      </c>
      <c r="D42" s="265" t="s">
        <v>813</v>
      </c>
      <c r="E42" s="266" t="s">
        <v>814</v>
      </c>
      <c r="F42" s="24" t="s">
        <v>702</v>
      </c>
      <c r="G42" s="22">
        <v>1</v>
      </c>
      <c r="H42" s="24"/>
      <c r="I42" s="269">
        <v>36662</v>
      </c>
      <c r="J42" s="269">
        <v>36662</v>
      </c>
      <c r="K42" s="28">
        <v>80000</v>
      </c>
      <c r="L42" s="28">
        <v>8000</v>
      </c>
      <c r="M42" s="28">
        <v>31500</v>
      </c>
      <c r="N42" s="198">
        <v>15</v>
      </c>
      <c r="O42" s="28">
        <v>4725</v>
      </c>
      <c r="P42" s="28">
        <f t="shared" si="7"/>
        <v>803.25</v>
      </c>
      <c r="Q42" s="28">
        <f t="shared" si="8"/>
        <v>5528.25</v>
      </c>
      <c r="R42" s="28">
        <f t="shared" si="5"/>
        <v>-3275</v>
      </c>
      <c r="S42" s="28">
        <f t="shared" si="6"/>
        <v>-40.9375</v>
      </c>
      <c r="T42" s="271"/>
      <c r="U42" s="272"/>
      <c r="V42" s="272"/>
      <c r="W42" s="272"/>
      <c r="X42" s="272"/>
    </row>
    <row r="43" customHeight="1" spans="1:24">
      <c r="A43" s="24">
        <v>37</v>
      </c>
      <c r="B43" s="24" t="s">
        <v>815</v>
      </c>
      <c r="C43" s="265" t="s">
        <v>816</v>
      </c>
      <c r="D43" s="265" t="s">
        <v>817</v>
      </c>
      <c r="E43" s="266" t="s">
        <v>818</v>
      </c>
      <c r="F43" s="24" t="s">
        <v>702</v>
      </c>
      <c r="G43" s="24">
        <v>1</v>
      </c>
      <c r="H43" s="24"/>
      <c r="I43" s="269">
        <v>38708</v>
      </c>
      <c r="J43" s="269">
        <v>38708</v>
      </c>
      <c r="K43" s="28">
        <v>195000</v>
      </c>
      <c r="L43" s="28">
        <v>19500</v>
      </c>
      <c r="M43" s="28">
        <v>106200</v>
      </c>
      <c r="N43" s="198">
        <v>15</v>
      </c>
      <c r="O43" s="28">
        <v>15930</v>
      </c>
      <c r="P43" s="28">
        <f t="shared" si="7"/>
        <v>2708.1</v>
      </c>
      <c r="Q43" s="28">
        <f t="shared" si="8"/>
        <v>18638.1</v>
      </c>
      <c r="R43" s="28">
        <f t="shared" si="5"/>
        <v>-3570</v>
      </c>
      <c r="S43" s="28">
        <f t="shared" si="6"/>
        <v>-18.3076923076923</v>
      </c>
      <c r="T43" s="271"/>
      <c r="U43" s="272"/>
      <c r="V43" s="272"/>
      <c r="W43" s="272"/>
      <c r="X43" s="272"/>
    </row>
    <row r="44" customHeight="1" spans="1:24">
      <c r="A44" s="24">
        <v>38</v>
      </c>
      <c r="B44" s="24" t="s">
        <v>819</v>
      </c>
      <c r="C44" s="265" t="s">
        <v>820</v>
      </c>
      <c r="D44" s="265" t="s">
        <v>821</v>
      </c>
      <c r="E44" s="266" t="s">
        <v>822</v>
      </c>
      <c r="F44" s="24" t="s">
        <v>702</v>
      </c>
      <c r="G44" s="24">
        <v>1</v>
      </c>
      <c r="H44" s="24"/>
      <c r="I44" s="269">
        <v>37225</v>
      </c>
      <c r="J44" s="269">
        <v>37225</v>
      </c>
      <c r="K44" s="28">
        <v>4800</v>
      </c>
      <c r="L44" s="28">
        <v>480</v>
      </c>
      <c r="M44" s="28">
        <v>3200</v>
      </c>
      <c r="N44" s="198">
        <v>15</v>
      </c>
      <c r="O44" s="28">
        <v>480</v>
      </c>
      <c r="P44" s="28">
        <f t="shared" si="7"/>
        <v>81.6</v>
      </c>
      <c r="Q44" s="28">
        <f t="shared" si="8"/>
        <v>561.6</v>
      </c>
      <c r="R44" s="28">
        <f t="shared" si="5"/>
        <v>0</v>
      </c>
      <c r="S44" s="28">
        <f t="shared" si="6"/>
        <v>0</v>
      </c>
      <c r="T44" s="271"/>
      <c r="U44" s="272"/>
      <c r="V44" s="272"/>
      <c r="W44" s="272"/>
      <c r="X44" s="272"/>
    </row>
    <row r="45" customHeight="1" spans="1:24">
      <c r="A45" s="24">
        <v>39</v>
      </c>
      <c r="B45" s="24" t="s">
        <v>823</v>
      </c>
      <c r="C45" s="265" t="s">
        <v>824</v>
      </c>
      <c r="D45" s="265" t="s">
        <v>821</v>
      </c>
      <c r="E45" s="266" t="s">
        <v>822</v>
      </c>
      <c r="F45" s="24" t="s">
        <v>702</v>
      </c>
      <c r="G45" s="24">
        <v>1</v>
      </c>
      <c r="H45" s="24"/>
      <c r="I45" s="269">
        <v>37599</v>
      </c>
      <c r="J45" s="269">
        <v>37599</v>
      </c>
      <c r="K45" s="28">
        <v>8000</v>
      </c>
      <c r="L45" s="28">
        <v>800</v>
      </c>
      <c r="M45" s="28">
        <v>3200</v>
      </c>
      <c r="N45" s="198">
        <v>15</v>
      </c>
      <c r="O45" s="28">
        <v>480</v>
      </c>
      <c r="P45" s="28">
        <f t="shared" si="7"/>
        <v>81.6</v>
      </c>
      <c r="Q45" s="28">
        <f t="shared" si="8"/>
        <v>561.6</v>
      </c>
      <c r="R45" s="28">
        <f t="shared" si="5"/>
        <v>-320</v>
      </c>
      <c r="S45" s="28">
        <f t="shared" si="6"/>
        <v>-40</v>
      </c>
      <c r="T45" s="271"/>
      <c r="U45" s="272"/>
      <c r="V45" s="272"/>
      <c r="W45" s="272"/>
      <c r="X45" s="272"/>
    </row>
    <row r="46" customHeight="1" spans="1:24">
      <c r="A46" s="24">
        <v>40</v>
      </c>
      <c r="B46" s="24" t="s">
        <v>825</v>
      </c>
      <c r="C46" s="265" t="s">
        <v>824</v>
      </c>
      <c r="D46" s="265" t="s">
        <v>821</v>
      </c>
      <c r="E46" s="266" t="s">
        <v>822</v>
      </c>
      <c r="F46" s="24" t="s">
        <v>702</v>
      </c>
      <c r="G46" s="24">
        <v>1</v>
      </c>
      <c r="H46" s="24"/>
      <c r="I46" s="269">
        <v>37858</v>
      </c>
      <c r="J46" s="269">
        <v>37858</v>
      </c>
      <c r="K46" s="28">
        <v>4900</v>
      </c>
      <c r="L46" s="28">
        <v>490</v>
      </c>
      <c r="M46" s="28">
        <v>3200</v>
      </c>
      <c r="N46" s="198">
        <v>15</v>
      </c>
      <c r="O46" s="28">
        <v>480</v>
      </c>
      <c r="P46" s="28">
        <f t="shared" si="7"/>
        <v>81.6</v>
      </c>
      <c r="Q46" s="28">
        <f t="shared" si="8"/>
        <v>561.6</v>
      </c>
      <c r="R46" s="28">
        <f t="shared" si="5"/>
        <v>-10</v>
      </c>
      <c r="S46" s="28">
        <f t="shared" si="6"/>
        <v>-2.04081632653061</v>
      </c>
      <c r="T46" s="271"/>
      <c r="U46" s="272"/>
      <c r="V46" s="272"/>
      <c r="W46" s="272"/>
      <c r="X46" s="272"/>
    </row>
    <row r="47" customHeight="1" spans="1:24">
      <c r="A47" s="24">
        <v>41</v>
      </c>
      <c r="B47" s="24" t="s">
        <v>826</v>
      </c>
      <c r="C47" s="265" t="s">
        <v>824</v>
      </c>
      <c r="D47" s="265" t="s">
        <v>821</v>
      </c>
      <c r="E47" s="266" t="s">
        <v>822</v>
      </c>
      <c r="F47" s="24" t="s">
        <v>702</v>
      </c>
      <c r="G47" s="24">
        <v>1</v>
      </c>
      <c r="H47" s="24"/>
      <c r="I47" s="269">
        <v>37858</v>
      </c>
      <c r="J47" s="269">
        <v>37858</v>
      </c>
      <c r="K47" s="28">
        <v>4900</v>
      </c>
      <c r="L47" s="28">
        <v>490</v>
      </c>
      <c r="M47" s="28">
        <v>3200</v>
      </c>
      <c r="N47" s="198">
        <v>15</v>
      </c>
      <c r="O47" s="28">
        <v>480</v>
      </c>
      <c r="P47" s="28">
        <f t="shared" si="7"/>
        <v>81.6</v>
      </c>
      <c r="Q47" s="28">
        <f t="shared" si="8"/>
        <v>561.6</v>
      </c>
      <c r="R47" s="28">
        <f t="shared" si="5"/>
        <v>-10</v>
      </c>
      <c r="S47" s="28">
        <f t="shared" si="6"/>
        <v>-2.04081632653061</v>
      </c>
      <c r="T47" s="271"/>
      <c r="U47" s="272"/>
      <c r="V47" s="272"/>
      <c r="W47" s="272"/>
      <c r="X47" s="272"/>
    </row>
    <row r="48" customHeight="1" spans="1:24">
      <c r="A48" s="24">
        <v>42</v>
      </c>
      <c r="B48" s="24" t="s">
        <v>827</v>
      </c>
      <c r="C48" s="265" t="s">
        <v>824</v>
      </c>
      <c r="D48" s="265" t="s">
        <v>821</v>
      </c>
      <c r="E48" s="266" t="s">
        <v>822</v>
      </c>
      <c r="F48" s="24" t="s">
        <v>702</v>
      </c>
      <c r="G48" s="24">
        <v>1</v>
      </c>
      <c r="H48" s="24"/>
      <c r="I48" s="269">
        <v>37858</v>
      </c>
      <c r="J48" s="269">
        <v>37858</v>
      </c>
      <c r="K48" s="28">
        <v>4900</v>
      </c>
      <c r="L48" s="28">
        <v>490</v>
      </c>
      <c r="M48" s="28">
        <v>3200</v>
      </c>
      <c r="N48" s="198">
        <v>15</v>
      </c>
      <c r="O48" s="28">
        <v>480</v>
      </c>
      <c r="P48" s="28">
        <f t="shared" si="7"/>
        <v>81.6</v>
      </c>
      <c r="Q48" s="28">
        <f t="shared" si="8"/>
        <v>561.6</v>
      </c>
      <c r="R48" s="28">
        <f t="shared" si="5"/>
        <v>-10</v>
      </c>
      <c r="S48" s="28">
        <f t="shared" si="6"/>
        <v>-2.04081632653061</v>
      </c>
      <c r="T48" s="271"/>
      <c r="U48" s="272"/>
      <c r="V48" s="272"/>
      <c r="W48" s="272"/>
      <c r="X48" s="272"/>
    </row>
    <row r="49" customHeight="1" spans="1:24">
      <c r="A49" s="24">
        <v>43</v>
      </c>
      <c r="B49" s="24" t="s">
        <v>828</v>
      </c>
      <c r="C49" s="265" t="s">
        <v>829</v>
      </c>
      <c r="D49" s="265" t="s">
        <v>830</v>
      </c>
      <c r="E49" s="266" t="s">
        <v>822</v>
      </c>
      <c r="F49" s="24" t="s">
        <v>702</v>
      </c>
      <c r="G49" s="24">
        <v>1</v>
      </c>
      <c r="H49" s="24"/>
      <c r="I49" s="269">
        <v>40052</v>
      </c>
      <c r="J49" s="269">
        <v>40052</v>
      </c>
      <c r="K49" s="28">
        <v>4700.85</v>
      </c>
      <c r="L49" s="28">
        <v>470.09</v>
      </c>
      <c r="M49" s="28">
        <v>3100</v>
      </c>
      <c r="N49" s="198">
        <v>15</v>
      </c>
      <c r="O49" s="28">
        <v>465</v>
      </c>
      <c r="P49" s="28">
        <f>O49*0.13</f>
        <v>60.45</v>
      </c>
      <c r="Q49" s="28">
        <f t="shared" si="8"/>
        <v>525.45</v>
      </c>
      <c r="R49" s="28">
        <f t="shared" si="5"/>
        <v>-5.08999999999997</v>
      </c>
      <c r="S49" s="28">
        <f t="shared" si="6"/>
        <v>-1.08277138420302</v>
      </c>
      <c r="T49" s="271"/>
      <c r="U49" s="272"/>
      <c r="V49" s="272"/>
      <c r="W49" s="272"/>
      <c r="X49" s="272"/>
    </row>
    <row r="50" customHeight="1" spans="1:24">
      <c r="A50" s="24">
        <v>44</v>
      </c>
      <c r="B50" s="24" t="s">
        <v>831</v>
      </c>
      <c r="C50" s="265" t="s">
        <v>832</v>
      </c>
      <c r="D50" s="265" t="s">
        <v>833</v>
      </c>
      <c r="E50" s="266"/>
      <c r="F50" s="24" t="s">
        <v>702</v>
      </c>
      <c r="G50" s="24">
        <v>1</v>
      </c>
      <c r="H50" s="24"/>
      <c r="I50" s="269">
        <v>36770</v>
      </c>
      <c r="J50" s="269">
        <v>36770</v>
      </c>
      <c r="K50" s="28">
        <v>19200</v>
      </c>
      <c r="L50" s="28">
        <v>1920</v>
      </c>
      <c r="M50" s="28">
        <v>10800</v>
      </c>
      <c r="N50" s="198">
        <v>15</v>
      </c>
      <c r="O50" s="28">
        <v>1620</v>
      </c>
      <c r="P50" s="28">
        <f t="shared" ref="P50:P74" si="9">O50*0.17</f>
        <v>275.4</v>
      </c>
      <c r="Q50" s="28">
        <f t="shared" si="8"/>
        <v>1895.4</v>
      </c>
      <c r="R50" s="28">
        <f t="shared" si="5"/>
        <v>-300</v>
      </c>
      <c r="S50" s="28">
        <f t="shared" si="6"/>
        <v>-15.625</v>
      </c>
      <c r="T50" s="271"/>
      <c r="U50" s="272"/>
      <c r="V50" s="272"/>
      <c r="W50" s="272"/>
      <c r="X50" s="272"/>
    </row>
    <row r="51" customHeight="1" spans="1:24">
      <c r="A51" s="24">
        <v>45</v>
      </c>
      <c r="B51" s="24" t="s">
        <v>834</v>
      </c>
      <c r="C51" s="265" t="s">
        <v>835</v>
      </c>
      <c r="D51" s="265" t="s">
        <v>836</v>
      </c>
      <c r="E51" s="266" t="s">
        <v>822</v>
      </c>
      <c r="F51" s="24" t="s">
        <v>702</v>
      </c>
      <c r="G51" s="24">
        <v>1</v>
      </c>
      <c r="H51" s="24"/>
      <c r="I51" s="269">
        <v>37103</v>
      </c>
      <c r="J51" s="269">
        <v>37103</v>
      </c>
      <c r="K51" s="28">
        <v>18666.4</v>
      </c>
      <c r="L51" s="28">
        <v>1866.64</v>
      </c>
      <c r="M51" s="28">
        <v>11000</v>
      </c>
      <c r="N51" s="198">
        <v>15</v>
      </c>
      <c r="O51" s="28">
        <v>1650</v>
      </c>
      <c r="P51" s="28">
        <f t="shared" si="9"/>
        <v>280.5</v>
      </c>
      <c r="Q51" s="28">
        <f t="shared" si="8"/>
        <v>1930.5</v>
      </c>
      <c r="R51" s="28">
        <f t="shared" si="5"/>
        <v>-216.64</v>
      </c>
      <c r="S51" s="28">
        <f t="shared" si="6"/>
        <v>-11.6058800840012</v>
      </c>
      <c r="T51" s="271"/>
      <c r="U51" s="272"/>
      <c r="V51" s="272"/>
      <c r="W51" s="272"/>
      <c r="X51" s="272"/>
    </row>
    <row r="52" customHeight="1" spans="1:24">
      <c r="A52" s="24">
        <v>46</v>
      </c>
      <c r="B52" s="24" t="s">
        <v>837</v>
      </c>
      <c r="C52" s="265" t="s">
        <v>838</v>
      </c>
      <c r="D52" s="265" t="s">
        <v>836</v>
      </c>
      <c r="E52" s="266" t="s">
        <v>839</v>
      </c>
      <c r="F52" s="24" t="s">
        <v>702</v>
      </c>
      <c r="G52" s="24">
        <v>1</v>
      </c>
      <c r="H52" s="24"/>
      <c r="I52" s="269">
        <v>37408</v>
      </c>
      <c r="J52" s="269">
        <v>37408</v>
      </c>
      <c r="K52" s="28">
        <v>19002</v>
      </c>
      <c r="L52" s="28">
        <v>1900.2</v>
      </c>
      <c r="M52" s="28">
        <v>11000</v>
      </c>
      <c r="N52" s="198">
        <v>15</v>
      </c>
      <c r="O52" s="28">
        <v>1650</v>
      </c>
      <c r="P52" s="28">
        <f t="shared" si="9"/>
        <v>280.5</v>
      </c>
      <c r="Q52" s="28">
        <f t="shared" si="8"/>
        <v>1930.5</v>
      </c>
      <c r="R52" s="28">
        <f t="shared" si="5"/>
        <v>-250.2</v>
      </c>
      <c r="S52" s="28">
        <f t="shared" si="6"/>
        <v>-13.1670350489422</v>
      </c>
      <c r="T52" s="271"/>
      <c r="U52" s="272"/>
      <c r="V52" s="272"/>
      <c r="W52" s="272"/>
      <c r="X52" s="272"/>
    </row>
    <row r="53" customHeight="1" spans="1:24">
      <c r="A53" s="24">
        <v>47</v>
      </c>
      <c r="B53" s="24" t="s">
        <v>840</v>
      </c>
      <c r="C53" s="265" t="s">
        <v>841</v>
      </c>
      <c r="D53" s="265" t="s">
        <v>842</v>
      </c>
      <c r="E53" s="266" t="s">
        <v>843</v>
      </c>
      <c r="F53" s="24" t="s">
        <v>702</v>
      </c>
      <c r="G53" s="24">
        <v>1</v>
      </c>
      <c r="H53" s="24"/>
      <c r="I53" s="269">
        <v>37599</v>
      </c>
      <c r="J53" s="269">
        <v>37599</v>
      </c>
      <c r="K53" s="28">
        <v>7350</v>
      </c>
      <c r="L53" s="28">
        <v>735</v>
      </c>
      <c r="M53" s="28">
        <v>3100</v>
      </c>
      <c r="N53" s="198">
        <v>15</v>
      </c>
      <c r="O53" s="28">
        <v>465</v>
      </c>
      <c r="P53" s="28">
        <f t="shared" si="9"/>
        <v>79.05</v>
      </c>
      <c r="Q53" s="28">
        <f t="shared" si="8"/>
        <v>544.05</v>
      </c>
      <c r="R53" s="28">
        <f t="shared" si="5"/>
        <v>-270</v>
      </c>
      <c r="S53" s="28">
        <f t="shared" si="6"/>
        <v>-36.734693877551</v>
      </c>
      <c r="T53" s="271"/>
      <c r="U53" s="272"/>
      <c r="V53" s="272"/>
      <c r="W53" s="272"/>
      <c r="X53" s="272"/>
    </row>
    <row r="54" customHeight="1" spans="1:24">
      <c r="A54" s="24">
        <v>48</v>
      </c>
      <c r="B54" s="24" t="s">
        <v>844</v>
      </c>
      <c r="C54" s="265" t="s">
        <v>841</v>
      </c>
      <c r="D54" s="265" t="s">
        <v>842</v>
      </c>
      <c r="E54" s="266" t="s">
        <v>822</v>
      </c>
      <c r="F54" s="24" t="s">
        <v>702</v>
      </c>
      <c r="G54" s="24">
        <v>1</v>
      </c>
      <c r="H54" s="24"/>
      <c r="I54" s="269">
        <v>37874</v>
      </c>
      <c r="J54" s="269">
        <v>37874</v>
      </c>
      <c r="K54" s="28">
        <v>11000</v>
      </c>
      <c r="L54" s="28">
        <v>1100</v>
      </c>
      <c r="M54" s="28">
        <v>3100</v>
      </c>
      <c r="N54" s="198">
        <v>15</v>
      </c>
      <c r="O54" s="28">
        <v>465</v>
      </c>
      <c r="P54" s="28">
        <f t="shared" si="9"/>
        <v>79.05</v>
      </c>
      <c r="Q54" s="28">
        <f t="shared" si="8"/>
        <v>544.05</v>
      </c>
      <c r="R54" s="28">
        <f t="shared" ref="R54:R85" si="10">O54-L54</f>
        <v>-635</v>
      </c>
      <c r="S54" s="28">
        <f t="shared" ref="S54:S85" si="11">IF(L54=0,"",R54/L54*100)</f>
        <v>-57.7272727272727</v>
      </c>
      <c r="T54" s="271"/>
      <c r="U54" s="272"/>
      <c r="V54" s="272"/>
      <c r="W54" s="272"/>
      <c r="X54" s="272"/>
    </row>
    <row r="55" customHeight="1" spans="1:24">
      <c r="A55" s="24">
        <v>49</v>
      </c>
      <c r="B55" s="24" t="s">
        <v>845</v>
      </c>
      <c r="C55" s="265" t="s">
        <v>835</v>
      </c>
      <c r="D55" s="265" t="s">
        <v>836</v>
      </c>
      <c r="E55" s="266" t="s">
        <v>822</v>
      </c>
      <c r="F55" s="24" t="s">
        <v>702</v>
      </c>
      <c r="G55" s="24">
        <v>1</v>
      </c>
      <c r="H55" s="24"/>
      <c r="I55" s="269">
        <v>37859</v>
      </c>
      <c r="J55" s="269">
        <v>37859</v>
      </c>
      <c r="K55" s="28">
        <v>20000</v>
      </c>
      <c r="L55" s="28">
        <v>2000</v>
      </c>
      <c r="M55" s="28">
        <v>11000</v>
      </c>
      <c r="N55" s="198">
        <v>15</v>
      </c>
      <c r="O55" s="28">
        <v>1650</v>
      </c>
      <c r="P55" s="28">
        <f t="shared" si="9"/>
        <v>280.5</v>
      </c>
      <c r="Q55" s="28">
        <f t="shared" si="8"/>
        <v>1930.5</v>
      </c>
      <c r="R55" s="28">
        <f t="shared" si="10"/>
        <v>-350</v>
      </c>
      <c r="S55" s="28">
        <f t="shared" si="11"/>
        <v>-17.5</v>
      </c>
      <c r="T55" s="271"/>
      <c r="U55" s="272"/>
      <c r="V55" s="272"/>
      <c r="W55" s="272"/>
      <c r="X55" s="272"/>
    </row>
    <row r="56" customHeight="1" spans="1:24">
      <c r="A56" s="24">
        <v>50</v>
      </c>
      <c r="B56" s="24" t="s">
        <v>846</v>
      </c>
      <c r="C56" s="265" t="s">
        <v>847</v>
      </c>
      <c r="D56" s="265" t="s">
        <v>848</v>
      </c>
      <c r="E56" s="266" t="s">
        <v>849</v>
      </c>
      <c r="F56" s="24" t="s">
        <v>702</v>
      </c>
      <c r="G56" s="24">
        <v>1</v>
      </c>
      <c r="H56" s="24"/>
      <c r="I56" s="269">
        <v>38441</v>
      </c>
      <c r="J56" s="269">
        <v>38441</v>
      </c>
      <c r="K56" s="28">
        <v>14900</v>
      </c>
      <c r="L56" s="28">
        <v>1490</v>
      </c>
      <c r="M56" s="28">
        <v>10800</v>
      </c>
      <c r="N56" s="198">
        <v>15</v>
      </c>
      <c r="O56" s="28">
        <v>1620</v>
      </c>
      <c r="P56" s="28">
        <f t="shared" si="9"/>
        <v>275.4</v>
      </c>
      <c r="Q56" s="28">
        <f t="shared" si="8"/>
        <v>1895.4</v>
      </c>
      <c r="R56" s="28">
        <f t="shared" si="10"/>
        <v>130</v>
      </c>
      <c r="S56" s="28">
        <f t="shared" si="11"/>
        <v>8.7248322147651</v>
      </c>
      <c r="T56" s="271"/>
      <c r="U56" s="272"/>
      <c r="V56" s="272"/>
      <c r="W56" s="272"/>
      <c r="X56" s="272"/>
    </row>
    <row r="57" customHeight="1" spans="1:24">
      <c r="A57" s="24">
        <v>51</v>
      </c>
      <c r="B57" s="24" t="s">
        <v>850</v>
      </c>
      <c r="C57" s="265" t="s">
        <v>847</v>
      </c>
      <c r="D57" s="265" t="s">
        <v>848</v>
      </c>
      <c r="E57" s="266" t="s">
        <v>849</v>
      </c>
      <c r="F57" s="24" t="s">
        <v>702</v>
      </c>
      <c r="G57" s="24">
        <v>1</v>
      </c>
      <c r="H57" s="24"/>
      <c r="I57" s="269">
        <v>38441</v>
      </c>
      <c r="J57" s="269">
        <v>38441</v>
      </c>
      <c r="K57" s="28">
        <v>14900</v>
      </c>
      <c r="L57" s="28">
        <v>1490</v>
      </c>
      <c r="M57" s="28">
        <v>10800</v>
      </c>
      <c r="N57" s="198">
        <v>15</v>
      </c>
      <c r="O57" s="28">
        <v>1620</v>
      </c>
      <c r="P57" s="28">
        <f t="shared" si="9"/>
        <v>275.4</v>
      </c>
      <c r="Q57" s="28">
        <f t="shared" si="8"/>
        <v>1895.4</v>
      </c>
      <c r="R57" s="28">
        <f t="shared" si="10"/>
        <v>130</v>
      </c>
      <c r="S57" s="28">
        <f t="shared" si="11"/>
        <v>8.7248322147651</v>
      </c>
      <c r="T57" s="271"/>
      <c r="U57" s="272"/>
      <c r="V57" s="272"/>
      <c r="W57" s="272"/>
      <c r="X57" s="272"/>
    </row>
    <row r="58" customHeight="1" spans="1:24">
      <c r="A58" s="24">
        <v>52</v>
      </c>
      <c r="B58" s="24" t="s">
        <v>851</v>
      </c>
      <c r="C58" s="265" t="s">
        <v>852</v>
      </c>
      <c r="D58" s="265" t="s">
        <v>853</v>
      </c>
      <c r="E58" s="266" t="s">
        <v>854</v>
      </c>
      <c r="F58" s="24" t="s">
        <v>702</v>
      </c>
      <c r="G58" s="24">
        <v>1</v>
      </c>
      <c r="H58" s="24"/>
      <c r="I58" s="269">
        <v>38441</v>
      </c>
      <c r="J58" s="269">
        <v>38441</v>
      </c>
      <c r="K58" s="28">
        <v>8200</v>
      </c>
      <c r="L58" s="28">
        <v>820</v>
      </c>
      <c r="M58" s="28">
        <v>4000</v>
      </c>
      <c r="N58" s="198">
        <v>15</v>
      </c>
      <c r="O58" s="28">
        <v>600</v>
      </c>
      <c r="P58" s="28">
        <f t="shared" si="9"/>
        <v>102</v>
      </c>
      <c r="Q58" s="28">
        <f t="shared" si="8"/>
        <v>702</v>
      </c>
      <c r="R58" s="28">
        <f t="shared" si="10"/>
        <v>-220</v>
      </c>
      <c r="S58" s="28">
        <f t="shared" si="11"/>
        <v>-26.8292682926829</v>
      </c>
      <c r="T58" s="271"/>
      <c r="U58" s="272"/>
      <c r="V58" s="272"/>
      <c r="W58" s="272"/>
      <c r="X58" s="272"/>
    </row>
    <row r="59" customHeight="1" spans="1:24">
      <c r="A59" s="24">
        <v>53</v>
      </c>
      <c r="B59" s="24" t="s">
        <v>855</v>
      </c>
      <c r="C59" s="265" t="s">
        <v>852</v>
      </c>
      <c r="D59" s="265" t="s">
        <v>853</v>
      </c>
      <c r="E59" s="266" t="s">
        <v>856</v>
      </c>
      <c r="F59" s="24" t="s">
        <v>702</v>
      </c>
      <c r="G59" s="24">
        <v>1</v>
      </c>
      <c r="H59" s="24"/>
      <c r="I59" s="269">
        <v>38422</v>
      </c>
      <c r="J59" s="269">
        <v>38422</v>
      </c>
      <c r="K59" s="28">
        <v>8200</v>
      </c>
      <c r="L59" s="28">
        <v>820</v>
      </c>
      <c r="M59" s="28">
        <v>4000</v>
      </c>
      <c r="N59" s="198">
        <v>15</v>
      </c>
      <c r="O59" s="28">
        <v>600</v>
      </c>
      <c r="P59" s="28">
        <f t="shared" si="9"/>
        <v>102</v>
      </c>
      <c r="Q59" s="28">
        <f t="shared" si="8"/>
        <v>702</v>
      </c>
      <c r="R59" s="28">
        <f t="shared" si="10"/>
        <v>-220</v>
      </c>
      <c r="S59" s="28">
        <f t="shared" si="11"/>
        <v>-26.8292682926829</v>
      </c>
      <c r="T59" s="271"/>
      <c r="U59" s="272"/>
      <c r="V59" s="272"/>
      <c r="W59" s="272"/>
      <c r="X59" s="272"/>
    </row>
    <row r="60" customHeight="1" spans="1:24">
      <c r="A60" s="24">
        <v>54</v>
      </c>
      <c r="B60" s="24" t="s">
        <v>857</v>
      </c>
      <c r="C60" s="265" t="s">
        <v>858</v>
      </c>
      <c r="D60" s="265" t="s">
        <v>853</v>
      </c>
      <c r="E60" s="266" t="s">
        <v>854</v>
      </c>
      <c r="F60" s="24" t="s">
        <v>702</v>
      </c>
      <c r="G60" s="24">
        <v>1</v>
      </c>
      <c r="H60" s="24"/>
      <c r="I60" s="269">
        <v>38960</v>
      </c>
      <c r="J60" s="269">
        <v>38960</v>
      </c>
      <c r="K60" s="28">
        <v>8000</v>
      </c>
      <c r="L60" s="28">
        <v>800</v>
      </c>
      <c r="M60" s="28">
        <v>4000</v>
      </c>
      <c r="N60" s="198">
        <v>15</v>
      </c>
      <c r="O60" s="28">
        <v>600</v>
      </c>
      <c r="P60" s="28">
        <f t="shared" si="9"/>
        <v>102</v>
      </c>
      <c r="Q60" s="28">
        <f t="shared" si="8"/>
        <v>702</v>
      </c>
      <c r="R60" s="28">
        <f t="shared" si="10"/>
        <v>-200</v>
      </c>
      <c r="S60" s="28">
        <f t="shared" si="11"/>
        <v>-25</v>
      </c>
      <c r="T60" s="271"/>
      <c r="U60" s="272"/>
      <c r="V60" s="272"/>
      <c r="W60" s="272"/>
      <c r="X60" s="272"/>
    </row>
    <row r="61" customHeight="1" spans="1:24">
      <c r="A61" s="24">
        <v>55</v>
      </c>
      <c r="B61" s="24" t="s">
        <v>859</v>
      </c>
      <c r="C61" s="265" t="s">
        <v>858</v>
      </c>
      <c r="D61" s="265" t="s">
        <v>853</v>
      </c>
      <c r="E61" s="266" t="s">
        <v>860</v>
      </c>
      <c r="F61" s="24" t="s">
        <v>702</v>
      </c>
      <c r="G61" s="24">
        <v>1</v>
      </c>
      <c r="H61" s="24"/>
      <c r="I61" s="269">
        <v>38933</v>
      </c>
      <c r="J61" s="269">
        <v>38933</v>
      </c>
      <c r="K61" s="28">
        <v>8000</v>
      </c>
      <c r="L61" s="28">
        <v>800</v>
      </c>
      <c r="M61" s="28">
        <v>4000</v>
      </c>
      <c r="N61" s="198">
        <v>15</v>
      </c>
      <c r="O61" s="28">
        <v>600</v>
      </c>
      <c r="P61" s="28">
        <f t="shared" si="9"/>
        <v>102</v>
      </c>
      <c r="Q61" s="28">
        <f t="shared" si="8"/>
        <v>702</v>
      </c>
      <c r="R61" s="28">
        <f t="shared" si="10"/>
        <v>-200</v>
      </c>
      <c r="S61" s="28">
        <f t="shared" si="11"/>
        <v>-25</v>
      </c>
      <c r="T61" s="271"/>
      <c r="U61" s="272"/>
      <c r="V61" s="272"/>
      <c r="W61" s="272"/>
      <c r="X61" s="272"/>
    </row>
    <row r="62" customHeight="1" spans="1:24">
      <c r="A62" s="24">
        <v>56</v>
      </c>
      <c r="B62" s="24" t="s">
        <v>861</v>
      </c>
      <c r="C62" s="265" t="s">
        <v>862</v>
      </c>
      <c r="D62" s="265" t="s">
        <v>863</v>
      </c>
      <c r="E62" s="266" t="s">
        <v>839</v>
      </c>
      <c r="F62" s="24" t="s">
        <v>702</v>
      </c>
      <c r="G62" s="24">
        <v>1</v>
      </c>
      <c r="H62" s="24"/>
      <c r="I62" s="269">
        <v>38950</v>
      </c>
      <c r="J62" s="269">
        <v>38950</v>
      </c>
      <c r="K62" s="28">
        <v>16550</v>
      </c>
      <c r="L62" s="28">
        <v>1655</v>
      </c>
      <c r="M62" s="28">
        <v>9700</v>
      </c>
      <c r="N62" s="198">
        <v>15</v>
      </c>
      <c r="O62" s="28">
        <v>1455</v>
      </c>
      <c r="P62" s="28">
        <f t="shared" si="9"/>
        <v>247.35</v>
      </c>
      <c r="Q62" s="28">
        <f t="shared" si="8"/>
        <v>1702.35</v>
      </c>
      <c r="R62" s="28">
        <f t="shared" si="10"/>
        <v>-200</v>
      </c>
      <c r="S62" s="28">
        <f t="shared" si="11"/>
        <v>-12.0845921450151</v>
      </c>
      <c r="T62" s="271"/>
      <c r="U62" s="272"/>
      <c r="V62" s="272"/>
      <c r="W62" s="272"/>
      <c r="X62" s="272"/>
    </row>
    <row r="63" customHeight="1" spans="1:24">
      <c r="A63" s="24">
        <v>57</v>
      </c>
      <c r="B63" s="24" t="s">
        <v>864</v>
      </c>
      <c r="C63" s="265" t="s">
        <v>865</v>
      </c>
      <c r="D63" s="265" t="s">
        <v>863</v>
      </c>
      <c r="E63" s="266" t="s">
        <v>849</v>
      </c>
      <c r="F63" s="24" t="s">
        <v>702</v>
      </c>
      <c r="G63" s="24">
        <v>1</v>
      </c>
      <c r="H63" s="24"/>
      <c r="I63" s="269">
        <v>38986</v>
      </c>
      <c r="J63" s="269">
        <v>38986</v>
      </c>
      <c r="K63" s="28">
        <v>16550</v>
      </c>
      <c r="L63" s="28">
        <v>1655</v>
      </c>
      <c r="M63" s="28">
        <v>9700</v>
      </c>
      <c r="N63" s="198">
        <v>15</v>
      </c>
      <c r="O63" s="28">
        <v>1455</v>
      </c>
      <c r="P63" s="28">
        <f t="shared" si="9"/>
        <v>247.35</v>
      </c>
      <c r="Q63" s="28">
        <f t="shared" si="8"/>
        <v>1702.35</v>
      </c>
      <c r="R63" s="28">
        <f t="shared" si="10"/>
        <v>-200</v>
      </c>
      <c r="S63" s="28">
        <f t="shared" si="11"/>
        <v>-12.0845921450151</v>
      </c>
      <c r="T63" s="271"/>
      <c r="U63" s="272"/>
      <c r="V63" s="272"/>
      <c r="W63" s="272"/>
      <c r="X63" s="272"/>
    </row>
    <row r="64" customHeight="1" spans="1:24">
      <c r="A64" s="24">
        <v>58</v>
      </c>
      <c r="B64" s="24" t="s">
        <v>866</v>
      </c>
      <c r="C64" s="265" t="s">
        <v>867</v>
      </c>
      <c r="D64" s="265" t="s">
        <v>868</v>
      </c>
      <c r="E64" s="266" t="s">
        <v>849</v>
      </c>
      <c r="F64" s="98" t="s">
        <v>702</v>
      </c>
      <c r="G64" s="24">
        <v>1</v>
      </c>
      <c r="H64" s="24"/>
      <c r="I64" s="269">
        <v>38986</v>
      </c>
      <c r="J64" s="269">
        <v>38986</v>
      </c>
      <c r="K64" s="28">
        <v>15400</v>
      </c>
      <c r="L64" s="28">
        <v>1540</v>
      </c>
      <c r="M64" s="28">
        <v>10600</v>
      </c>
      <c r="N64" s="198">
        <v>15</v>
      </c>
      <c r="O64" s="28">
        <v>1590</v>
      </c>
      <c r="P64" s="28">
        <f t="shared" si="9"/>
        <v>270.3</v>
      </c>
      <c r="Q64" s="28">
        <f t="shared" si="8"/>
        <v>1860.3</v>
      </c>
      <c r="R64" s="28">
        <f t="shared" si="10"/>
        <v>50</v>
      </c>
      <c r="S64" s="28">
        <f t="shared" si="11"/>
        <v>3.24675324675325</v>
      </c>
      <c r="T64" s="271"/>
      <c r="U64" s="272"/>
      <c r="V64" s="272"/>
      <c r="W64" s="272"/>
      <c r="X64" s="272"/>
    </row>
    <row r="65" customHeight="1" spans="1:24">
      <c r="A65" s="24">
        <v>59</v>
      </c>
      <c r="B65" s="24" t="s">
        <v>869</v>
      </c>
      <c r="C65" s="265" t="s">
        <v>867</v>
      </c>
      <c r="D65" s="265" t="s">
        <v>870</v>
      </c>
      <c r="E65" s="266" t="s">
        <v>839</v>
      </c>
      <c r="F65" s="24" t="s">
        <v>702</v>
      </c>
      <c r="G65" s="24">
        <v>1</v>
      </c>
      <c r="H65" s="24"/>
      <c r="I65" s="269">
        <v>38950</v>
      </c>
      <c r="J65" s="269">
        <v>38950</v>
      </c>
      <c r="K65" s="28">
        <v>15400</v>
      </c>
      <c r="L65" s="28">
        <v>1540</v>
      </c>
      <c r="M65" s="28">
        <v>10600</v>
      </c>
      <c r="N65" s="198">
        <v>15</v>
      </c>
      <c r="O65" s="28">
        <v>1590</v>
      </c>
      <c r="P65" s="28">
        <f t="shared" si="9"/>
        <v>270.3</v>
      </c>
      <c r="Q65" s="28">
        <f t="shared" si="8"/>
        <v>1860.3</v>
      </c>
      <c r="R65" s="28">
        <f t="shared" si="10"/>
        <v>50</v>
      </c>
      <c r="S65" s="28">
        <f t="shared" si="11"/>
        <v>3.24675324675325</v>
      </c>
      <c r="T65" s="271"/>
      <c r="U65" s="272"/>
      <c r="V65" s="272"/>
      <c r="W65" s="272"/>
      <c r="X65" s="272"/>
    </row>
    <row r="66" customHeight="1" spans="1:24">
      <c r="A66" s="24">
        <v>60</v>
      </c>
      <c r="B66" s="24" t="s">
        <v>871</v>
      </c>
      <c r="C66" s="265" t="s">
        <v>867</v>
      </c>
      <c r="D66" s="265" t="s">
        <v>870</v>
      </c>
      <c r="E66" s="266" t="s">
        <v>839</v>
      </c>
      <c r="F66" s="24" t="s">
        <v>702</v>
      </c>
      <c r="G66" s="24">
        <v>1</v>
      </c>
      <c r="H66" s="24"/>
      <c r="I66" s="269">
        <v>38950</v>
      </c>
      <c r="J66" s="269">
        <v>38950</v>
      </c>
      <c r="K66" s="28">
        <v>15400</v>
      </c>
      <c r="L66" s="28">
        <v>1540</v>
      </c>
      <c r="M66" s="28">
        <v>10600</v>
      </c>
      <c r="N66" s="198">
        <v>15</v>
      </c>
      <c r="O66" s="28">
        <v>1590</v>
      </c>
      <c r="P66" s="28">
        <f t="shared" si="9"/>
        <v>270.3</v>
      </c>
      <c r="Q66" s="28">
        <f t="shared" si="8"/>
        <v>1860.3</v>
      </c>
      <c r="R66" s="28">
        <f t="shared" si="10"/>
        <v>50</v>
      </c>
      <c r="S66" s="28">
        <f t="shared" si="11"/>
        <v>3.24675324675325</v>
      </c>
      <c r="T66" s="271"/>
      <c r="U66" s="272"/>
      <c r="V66" s="272"/>
      <c r="W66" s="272"/>
      <c r="X66" s="272"/>
    </row>
    <row r="67" customHeight="1" spans="1:24">
      <c r="A67" s="24">
        <v>61</v>
      </c>
      <c r="B67" s="24" t="s">
        <v>872</v>
      </c>
      <c r="C67" s="265" t="s">
        <v>867</v>
      </c>
      <c r="D67" s="265" t="s">
        <v>873</v>
      </c>
      <c r="E67" s="266" t="s">
        <v>849</v>
      </c>
      <c r="F67" s="24" t="s">
        <v>702</v>
      </c>
      <c r="G67" s="24">
        <v>1</v>
      </c>
      <c r="H67" s="24"/>
      <c r="I67" s="269">
        <v>38986</v>
      </c>
      <c r="J67" s="269">
        <v>38986</v>
      </c>
      <c r="K67" s="28">
        <v>16878.5</v>
      </c>
      <c r="L67" s="28">
        <v>1687.85</v>
      </c>
      <c r="M67" s="28">
        <v>11400</v>
      </c>
      <c r="N67" s="198">
        <v>15</v>
      </c>
      <c r="O67" s="28">
        <v>1710</v>
      </c>
      <c r="P67" s="28">
        <f t="shared" si="9"/>
        <v>290.7</v>
      </c>
      <c r="Q67" s="28">
        <f t="shared" si="8"/>
        <v>2000.7</v>
      </c>
      <c r="R67" s="28">
        <f t="shared" si="10"/>
        <v>22.1500000000001</v>
      </c>
      <c r="S67" s="28">
        <f t="shared" si="11"/>
        <v>1.31232040761917</v>
      </c>
      <c r="T67" s="271"/>
      <c r="U67" s="272"/>
      <c r="V67" s="272"/>
      <c r="W67" s="272"/>
      <c r="X67" s="272"/>
    </row>
    <row r="68" customHeight="1" spans="1:24">
      <c r="A68" s="24">
        <v>62</v>
      </c>
      <c r="B68" s="24" t="s">
        <v>874</v>
      </c>
      <c r="C68" s="265" t="s">
        <v>858</v>
      </c>
      <c r="D68" s="265" t="s">
        <v>853</v>
      </c>
      <c r="E68" s="266" t="s">
        <v>854</v>
      </c>
      <c r="F68" s="24" t="s">
        <v>702</v>
      </c>
      <c r="G68" s="24">
        <v>1</v>
      </c>
      <c r="H68" s="24"/>
      <c r="I68" s="269">
        <v>39303</v>
      </c>
      <c r="J68" s="269">
        <v>39303</v>
      </c>
      <c r="K68" s="28">
        <v>8000</v>
      </c>
      <c r="L68" s="28">
        <v>800</v>
      </c>
      <c r="M68" s="28">
        <v>4000</v>
      </c>
      <c r="N68" s="198">
        <v>15</v>
      </c>
      <c r="O68" s="28">
        <v>600</v>
      </c>
      <c r="P68" s="28">
        <f t="shared" si="9"/>
        <v>102</v>
      </c>
      <c r="Q68" s="28">
        <f t="shared" si="8"/>
        <v>702</v>
      </c>
      <c r="R68" s="28">
        <f t="shared" si="10"/>
        <v>-200</v>
      </c>
      <c r="S68" s="28">
        <f t="shared" si="11"/>
        <v>-25</v>
      </c>
      <c r="T68" s="271"/>
      <c r="U68" s="272"/>
      <c r="V68" s="272"/>
      <c r="W68" s="272"/>
      <c r="X68" s="272"/>
    </row>
    <row r="69" customHeight="1" spans="1:24">
      <c r="A69" s="24">
        <v>63</v>
      </c>
      <c r="B69" s="24" t="s">
        <v>875</v>
      </c>
      <c r="C69" s="265" t="s">
        <v>858</v>
      </c>
      <c r="D69" s="265" t="s">
        <v>853</v>
      </c>
      <c r="E69" s="266" t="s">
        <v>860</v>
      </c>
      <c r="F69" s="24" t="s">
        <v>702</v>
      </c>
      <c r="G69" s="24">
        <v>1</v>
      </c>
      <c r="H69" s="24"/>
      <c r="I69" s="269">
        <v>39286</v>
      </c>
      <c r="J69" s="269">
        <v>39286</v>
      </c>
      <c r="K69" s="28">
        <v>8000</v>
      </c>
      <c r="L69" s="28">
        <v>800</v>
      </c>
      <c r="M69" s="28">
        <v>4000</v>
      </c>
      <c r="N69" s="198">
        <v>15</v>
      </c>
      <c r="O69" s="28">
        <v>600</v>
      </c>
      <c r="P69" s="28">
        <f t="shared" si="9"/>
        <v>102</v>
      </c>
      <c r="Q69" s="28">
        <f t="shared" si="8"/>
        <v>702</v>
      </c>
      <c r="R69" s="28">
        <f t="shared" si="10"/>
        <v>-200</v>
      </c>
      <c r="S69" s="28">
        <f t="shared" si="11"/>
        <v>-25</v>
      </c>
      <c r="T69" s="271"/>
      <c r="U69" s="272"/>
      <c r="V69" s="272"/>
      <c r="W69" s="272"/>
      <c r="X69" s="272"/>
    </row>
    <row r="70" customHeight="1" spans="1:24">
      <c r="A70" s="24">
        <v>64</v>
      </c>
      <c r="B70" s="24" t="s">
        <v>876</v>
      </c>
      <c r="C70" s="265" t="s">
        <v>858</v>
      </c>
      <c r="D70" s="265" t="s">
        <v>853</v>
      </c>
      <c r="E70" s="266" t="s">
        <v>860</v>
      </c>
      <c r="F70" s="24" t="s">
        <v>702</v>
      </c>
      <c r="G70" s="24">
        <v>1</v>
      </c>
      <c r="H70" s="24"/>
      <c r="I70" s="269">
        <v>39286</v>
      </c>
      <c r="J70" s="269">
        <v>39286</v>
      </c>
      <c r="K70" s="28">
        <v>8000</v>
      </c>
      <c r="L70" s="28">
        <v>800</v>
      </c>
      <c r="M70" s="28">
        <v>4000</v>
      </c>
      <c r="N70" s="198">
        <v>15</v>
      </c>
      <c r="O70" s="28">
        <v>600</v>
      </c>
      <c r="P70" s="28">
        <f t="shared" si="9"/>
        <v>102</v>
      </c>
      <c r="Q70" s="28">
        <f t="shared" si="8"/>
        <v>702</v>
      </c>
      <c r="R70" s="28">
        <f t="shared" si="10"/>
        <v>-200</v>
      </c>
      <c r="S70" s="28">
        <f t="shared" si="11"/>
        <v>-25</v>
      </c>
      <c r="T70" s="271"/>
      <c r="U70" s="272"/>
      <c r="V70" s="272"/>
      <c r="W70" s="272"/>
      <c r="X70" s="272"/>
    </row>
    <row r="71" customHeight="1" spans="1:24">
      <c r="A71" s="24">
        <v>65</v>
      </c>
      <c r="B71" s="24" t="s">
        <v>877</v>
      </c>
      <c r="C71" s="265" t="s">
        <v>878</v>
      </c>
      <c r="D71" s="265" t="s">
        <v>879</v>
      </c>
      <c r="E71" s="266" t="s">
        <v>880</v>
      </c>
      <c r="F71" s="24" t="s">
        <v>702</v>
      </c>
      <c r="G71" s="24">
        <v>1</v>
      </c>
      <c r="H71" s="24"/>
      <c r="I71" s="269">
        <v>39445</v>
      </c>
      <c r="J71" s="269">
        <v>39445</v>
      </c>
      <c r="K71" s="28">
        <v>302000</v>
      </c>
      <c r="L71" s="28">
        <v>30200</v>
      </c>
      <c r="M71" s="28">
        <v>139800</v>
      </c>
      <c r="N71" s="198">
        <v>15</v>
      </c>
      <c r="O71" s="28">
        <v>20970</v>
      </c>
      <c r="P71" s="28">
        <f t="shared" si="9"/>
        <v>3564.9</v>
      </c>
      <c r="Q71" s="28">
        <f t="shared" si="8"/>
        <v>24534.9</v>
      </c>
      <c r="R71" s="28">
        <f t="shared" si="10"/>
        <v>-9230</v>
      </c>
      <c r="S71" s="28">
        <f t="shared" si="11"/>
        <v>-30.5629139072848</v>
      </c>
      <c r="T71" s="271"/>
      <c r="U71" s="272"/>
      <c r="V71" s="272"/>
      <c r="W71" s="272"/>
      <c r="X71" s="272"/>
    </row>
    <row r="72" customHeight="1" spans="1:24">
      <c r="A72" s="24">
        <v>66</v>
      </c>
      <c r="B72" s="24" t="s">
        <v>881</v>
      </c>
      <c r="C72" s="265" t="s">
        <v>858</v>
      </c>
      <c r="D72" s="265" t="s">
        <v>853</v>
      </c>
      <c r="E72" s="266" t="s">
        <v>860</v>
      </c>
      <c r="F72" s="24" t="s">
        <v>702</v>
      </c>
      <c r="G72" s="24">
        <v>1</v>
      </c>
      <c r="H72" s="24"/>
      <c r="I72" s="269">
        <v>39527</v>
      </c>
      <c r="J72" s="269">
        <v>39527</v>
      </c>
      <c r="K72" s="28">
        <v>8400</v>
      </c>
      <c r="L72" s="28">
        <v>840</v>
      </c>
      <c r="M72" s="28">
        <v>4000</v>
      </c>
      <c r="N72" s="198">
        <v>15</v>
      </c>
      <c r="O72" s="28">
        <v>600</v>
      </c>
      <c r="P72" s="28">
        <f t="shared" si="9"/>
        <v>102</v>
      </c>
      <c r="Q72" s="28">
        <f t="shared" ref="Q72:Q103" si="12">O72+P72</f>
        <v>702</v>
      </c>
      <c r="R72" s="28">
        <f t="shared" si="10"/>
        <v>-240</v>
      </c>
      <c r="S72" s="28">
        <f t="shared" si="11"/>
        <v>-28.5714285714286</v>
      </c>
      <c r="T72" s="271"/>
      <c r="U72" s="276"/>
      <c r="V72" s="277"/>
      <c r="W72" s="272"/>
      <c r="X72" s="272"/>
    </row>
    <row r="73" customHeight="1" spans="1:24">
      <c r="A73" s="24">
        <v>67</v>
      </c>
      <c r="B73" s="24" t="s">
        <v>882</v>
      </c>
      <c r="C73" s="265" t="s">
        <v>883</v>
      </c>
      <c r="D73" s="265" t="s">
        <v>884</v>
      </c>
      <c r="E73" s="266" t="s">
        <v>885</v>
      </c>
      <c r="F73" s="24" t="s">
        <v>702</v>
      </c>
      <c r="G73" s="24">
        <v>1</v>
      </c>
      <c r="H73" s="24"/>
      <c r="I73" s="269">
        <v>39714</v>
      </c>
      <c r="J73" s="269">
        <v>39714</v>
      </c>
      <c r="K73" s="28">
        <v>106500</v>
      </c>
      <c r="L73" s="28">
        <v>10650</v>
      </c>
      <c r="M73" s="28">
        <v>62800</v>
      </c>
      <c r="N73" s="198">
        <v>15</v>
      </c>
      <c r="O73" s="28">
        <v>9420</v>
      </c>
      <c r="P73" s="28">
        <f t="shared" si="9"/>
        <v>1601.4</v>
      </c>
      <c r="Q73" s="28">
        <f t="shared" si="12"/>
        <v>11021.4</v>
      </c>
      <c r="R73" s="28">
        <f t="shared" si="10"/>
        <v>-1230</v>
      </c>
      <c r="S73" s="28">
        <f t="shared" si="11"/>
        <v>-11.5492957746479</v>
      </c>
      <c r="T73" s="271"/>
      <c r="U73" s="272"/>
      <c r="V73" s="272"/>
      <c r="W73" s="272"/>
      <c r="X73" s="272"/>
    </row>
    <row r="74" customHeight="1" spans="1:24">
      <c r="A74" s="24">
        <v>68</v>
      </c>
      <c r="B74" s="24" t="s">
        <v>886</v>
      </c>
      <c r="C74" s="265" t="s">
        <v>883</v>
      </c>
      <c r="D74" s="265" t="s">
        <v>884</v>
      </c>
      <c r="E74" s="266" t="s">
        <v>885</v>
      </c>
      <c r="F74" s="24" t="s">
        <v>702</v>
      </c>
      <c r="G74" s="24">
        <v>1</v>
      </c>
      <c r="H74" s="24"/>
      <c r="I74" s="269">
        <v>39714</v>
      </c>
      <c r="J74" s="269">
        <v>39714</v>
      </c>
      <c r="K74" s="28">
        <v>106500</v>
      </c>
      <c r="L74" s="28">
        <v>10650</v>
      </c>
      <c r="M74" s="28">
        <v>62800</v>
      </c>
      <c r="N74" s="198">
        <v>15</v>
      </c>
      <c r="O74" s="28">
        <v>9420</v>
      </c>
      <c r="P74" s="28">
        <f t="shared" si="9"/>
        <v>1601.4</v>
      </c>
      <c r="Q74" s="28">
        <f t="shared" si="12"/>
        <v>11021.4</v>
      </c>
      <c r="R74" s="28">
        <f t="shared" si="10"/>
        <v>-1230</v>
      </c>
      <c r="S74" s="28">
        <f t="shared" si="11"/>
        <v>-11.5492957746479</v>
      </c>
      <c r="T74" s="271"/>
      <c r="U74" s="272"/>
      <c r="V74" s="272"/>
      <c r="W74" s="272"/>
      <c r="X74" s="272"/>
    </row>
    <row r="75" customHeight="1" spans="1:24">
      <c r="A75" s="24">
        <v>69</v>
      </c>
      <c r="B75" s="24" t="s">
        <v>887</v>
      </c>
      <c r="C75" s="265" t="s">
        <v>858</v>
      </c>
      <c r="D75" s="265" t="s">
        <v>853</v>
      </c>
      <c r="E75" s="266" t="s">
        <v>860</v>
      </c>
      <c r="F75" s="24" t="s">
        <v>702</v>
      </c>
      <c r="G75" s="24">
        <v>1</v>
      </c>
      <c r="H75" s="24"/>
      <c r="I75" s="269">
        <v>40049</v>
      </c>
      <c r="J75" s="269">
        <v>40049</v>
      </c>
      <c r="K75" s="28">
        <v>6666.67</v>
      </c>
      <c r="L75" s="28">
        <v>666.67</v>
      </c>
      <c r="M75" s="28">
        <v>4000</v>
      </c>
      <c r="N75" s="198">
        <v>15</v>
      </c>
      <c r="O75" s="28">
        <v>600</v>
      </c>
      <c r="P75" s="28">
        <f t="shared" ref="P72:P110" si="13">O75*0.13</f>
        <v>78</v>
      </c>
      <c r="Q75" s="28">
        <f t="shared" si="12"/>
        <v>678</v>
      </c>
      <c r="R75" s="28">
        <f t="shared" si="10"/>
        <v>-66.67</v>
      </c>
      <c r="S75" s="28">
        <f t="shared" si="11"/>
        <v>-10.00044999775</v>
      </c>
      <c r="T75" s="271"/>
      <c r="U75" s="272"/>
      <c r="V75" s="272"/>
      <c r="W75" s="272"/>
      <c r="X75" s="272"/>
    </row>
    <row r="76" customHeight="1" spans="1:24">
      <c r="A76" s="24">
        <v>70</v>
      </c>
      <c r="B76" s="24" t="s">
        <v>888</v>
      </c>
      <c r="C76" s="265" t="s">
        <v>862</v>
      </c>
      <c r="D76" s="265" t="s">
        <v>873</v>
      </c>
      <c r="E76" s="274" t="s">
        <v>849</v>
      </c>
      <c r="F76" s="22" t="s">
        <v>702</v>
      </c>
      <c r="G76" s="24">
        <v>1</v>
      </c>
      <c r="H76" s="24"/>
      <c r="I76" s="269">
        <v>40083</v>
      </c>
      <c r="J76" s="269">
        <v>40083</v>
      </c>
      <c r="K76" s="28">
        <v>15176.92</v>
      </c>
      <c r="L76" s="28">
        <v>1517.69</v>
      </c>
      <c r="M76" s="28">
        <v>11400</v>
      </c>
      <c r="N76" s="198">
        <v>15</v>
      </c>
      <c r="O76" s="28">
        <v>1710</v>
      </c>
      <c r="P76" s="28">
        <f t="shared" si="13"/>
        <v>222.3</v>
      </c>
      <c r="Q76" s="28">
        <f t="shared" si="12"/>
        <v>1932.3</v>
      </c>
      <c r="R76" s="28">
        <f t="shared" si="10"/>
        <v>192.31</v>
      </c>
      <c r="S76" s="28">
        <f t="shared" si="11"/>
        <v>12.6712306202189</v>
      </c>
      <c r="T76" s="271"/>
      <c r="U76" s="272"/>
      <c r="V76" s="272"/>
      <c r="W76" s="272"/>
      <c r="X76" s="272"/>
    </row>
    <row r="77" customHeight="1" spans="1:24">
      <c r="A77" s="24">
        <v>71</v>
      </c>
      <c r="B77" s="24" t="s">
        <v>889</v>
      </c>
      <c r="C77" s="265" t="s">
        <v>858</v>
      </c>
      <c r="D77" s="265" t="s">
        <v>890</v>
      </c>
      <c r="E77" s="274" t="s">
        <v>891</v>
      </c>
      <c r="F77" s="22" t="s">
        <v>702</v>
      </c>
      <c r="G77" s="24">
        <v>1</v>
      </c>
      <c r="H77" s="24"/>
      <c r="I77" s="269">
        <v>40400</v>
      </c>
      <c r="J77" s="269">
        <v>40400</v>
      </c>
      <c r="K77" s="28">
        <v>6837.61</v>
      </c>
      <c r="L77" s="28">
        <v>683.76</v>
      </c>
      <c r="M77" s="28">
        <v>4000</v>
      </c>
      <c r="N77" s="198">
        <v>15</v>
      </c>
      <c r="O77" s="28">
        <v>600</v>
      </c>
      <c r="P77" s="28">
        <f t="shared" si="13"/>
        <v>78</v>
      </c>
      <c r="Q77" s="28">
        <f t="shared" si="12"/>
        <v>678</v>
      </c>
      <c r="R77" s="28">
        <f t="shared" si="10"/>
        <v>-83.76</v>
      </c>
      <c r="S77" s="28">
        <f t="shared" si="11"/>
        <v>-12.2499122499122</v>
      </c>
      <c r="T77" s="271"/>
      <c r="U77" s="272"/>
      <c r="V77" s="272"/>
      <c r="W77" s="272"/>
      <c r="X77" s="272"/>
    </row>
    <row r="78" customHeight="1" spans="1:24">
      <c r="A78" s="24">
        <v>72</v>
      </c>
      <c r="B78" s="24" t="s">
        <v>892</v>
      </c>
      <c r="C78" s="265" t="s">
        <v>858</v>
      </c>
      <c r="D78" s="265" t="s">
        <v>890</v>
      </c>
      <c r="E78" s="266" t="s">
        <v>891</v>
      </c>
      <c r="F78" s="24" t="s">
        <v>702</v>
      </c>
      <c r="G78" s="24">
        <v>1</v>
      </c>
      <c r="H78" s="24"/>
      <c r="I78" s="269">
        <v>40400</v>
      </c>
      <c r="J78" s="269">
        <v>40400</v>
      </c>
      <c r="K78" s="28">
        <v>6837.61</v>
      </c>
      <c r="L78" s="28">
        <v>683.76</v>
      </c>
      <c r="M78" s="28">
        <v>4000</v>
      </c>
      <c r="N78" s="198">
        <v>15</v>
      </c>
      <c r="O78" s="28">
        <v>600</v>
      </c>
      <c r="P78" s="28">
        <f t="shared" si="13"/>
        <v>78</v>
      </c>
      <c r="Q78" s="28">
        <f t="shared" si="12"/>
        <v>678</v>
      </c>
      <c r="R78" s="28">
        <f t="shared" si="10"/>
        <v>-83.76</v>
      </c>
      <c r="S78" s="28">
        <f t="shared" si="11"/>
        <v>-12.2499122499122</v>
      </c>
      <c r="T78" s="271"/>
      <c r="U78" s="272"/>
      <c r="V78" s="272"/>
      <c r="W78" s="272"/>
      <c r="X78" s="272"/>
    </row>
    <row r="79" customHeight="1" spans="1:24">
      <c r="A79" s="24">
        <v>73</v>
      </c>
      <c r="B79" s="24" t="s">
        <v>893</v>
      </c>
      <c r="C79" s="265" t="s">
        <v>858</v>
      </c>
      <c r="D79" s="265" t="s">
        <v>890</v>
      </c>
      <c r="E79" s="266" t="s">
        <v>891</v>
      </c>
      <c r="F79" s="24" t="s">
        <v>702</v>
      </c>
      <c r="G79" s="24">
        <v>1</v>
      </c>
      <c r="H79" s="24"/>
      <c r="I79" s="269">
        <v>40400</v>
      </c>
      <c r="J79" s="269">
        <v>40400</v>
      </c>
      <c r="K79" s="28">
        <v>6837.61</v>
      </c>
      <c r="L79" s="28">
        <v>683.76</v>
      </c>
      <c r="M79" s="28">
        <v>4000</v>
      </c>
      <c r="N79" s="198">
        <v>15</v>
      </c>
      <c r="O79" s="28">
        <v>600</v>
      </c>
      <c r="P79" s="28">
        <f t="shared" si="13"/>
        <v>78</v>
      </c>
      <c r="Q79" s="28">
        <f t="shared" si="12"/>
        <v>678</v>
      </c>
      <c r="R79" s="28">
        <f t="shared" si="10"/>
        <v>-83.76</v>
      </c>
      <c r="S79" s="28">
        <f t="shared" si="11"/>
        <v>-12.2499122499122</v>
      </c>
      <c r="T79" s="271"/>
      <c r="U79" s="272"/>
      <c r="V79" s="272"/>
      <c r="W79" s="272"/>
      <c r="X79" s="272"/>
    </row>
    <row r="80" customHeight="1" spans="1:24">
      <c r="A80" s="24">
        <v>74</v>
      </c>
      <c r="B80" s="24" t="s">
        <v>894</v>
      </c>
      <c r="C80" s="265" t="s">
        <v>858</v>
      </c>
      <c r="D80" s="265" t="s">
        <v>853</v>
      </c>
      <c r="E80" s="266" t="s">
        <v>860</v>
      </c>
      <c r="F80" s="24" t="s">
        <v>702</v>
      </c>
      <c r="G80" s="24">
        <v>1</v>
      </c>
      <c r="H80" s="24"/>
      <c r="I80" s="269">
        <v>40429</v>
      </c>
      <c r="J80" s="269">
        <v>40429</v>
      </c>
      <c r="K80" s="28">
        <v>6837.61</v>
      </c>
      <c r="L80" s="28">
        <v>683.76</v>
      </c>
      <c r="M80" s="28">
        <v>4000</v>
      </c>
      <c r="N80" s="198">
        <v>15</v>
      </c>
      <c r="O80" s="28">
        <v>600</v>
      </c>
      <c r="P80" s="28">
        <f t="shared" si="13"/>
        <v>78</v>
      </c>
      <c r="Q80" s="28">
        <f t="shared" si="12"/>
        <v>678</v>
      </c>
      <c r="R80" s="28">
        <f t="shared" si="10"/>
        <v>-83.76</v>
      </c>
      <c r="S80" s="28">
        <f t="shared" si="11"/>
        <v>-12.2499122499122</v>
      </c>
      <c r="T80" s="271"/>
      <c r="U80" s="272"/>
      <c r="V80" s="272"/>
      <c r="W80" s="272"/>
      <c r="X80" s="272"/>
    </row>
    <row r="81" customHeight="1" spans="1:24">
      <c r="A81" s="24">
        <v>75</v>
      </c>
      <c r="B81" s="24" t="s">
        <v>895</v>
      </c>
      <c r="C81" s="265" t="s">
        <v>858</v>
      </c>
      <c r="D81" s="265" t="s">
        <v>853</v>
      </c>
      <c r="E81" s="266" t="s">
        <v>860</v>
      </c>
      <c r="F81" s="24" t="s">
        <v>702</v>
      </c>
      <c r="G81" s="24">
        <v>1</v>
      </c>
      <c r="H81" s="24"/>
      <c r="I81" s="269">
        <v>40400</v>
      </c>
      <c r="J81" s="269">
        <v>40400</v>
      </c>
      <c r="K81" s="28">
        <v>6837.55</v>
      </c>
      <c r="L81" s="28">
        <v>683.76</v>
      </c>
      <c r="M81" s="28">
        <v>4000</v>
      </c>
      <c r="N81" s="198">
        <v>15</v>
      </c>
      <c r="O81" s="28">
        <v>600</v>
      </c>
      <c r="P81" s="28">
        <f t="shared" si="13"/>
        <v>78</v>
      </c>
      <c r="Q81" s="28">
        <f t="shared" si="12"/>
        <v>678</v>
      </c>
      <c r="R81" s="28">
        <f t="shared" si="10"/>
        <v>-83.76</v>
      </c>
      <c r="S81" s="28">
        <f t="shared" si="11"/>
        <v>-12.2499122499122</v>
      </c>
      <c r="T81" s="271"/>
      <c r="U81" s="272"/>
      <c r="V81" s="272"/>
      <c r="W81" s="272"/>
      <c r="X81" s="272"/>
    </row>
    <row r="82" customHeight="1" spans="1:24">
      <c r="A82" s="24">
        <v>76</v>
      </c>
      <c r="B82" s="24" t="s">
        <v>896</v>
      </c>
      <c r="C82" s="265" t="s">
        <v>897</v>
      </c>
      <c r="D82" s="265" t="s">
        <v>898</v>
      </c>
      <c r="E82" s="266" t="s">
        <v>849</v>
      </c>
      <c r="F82" s="24" t="s">
        <v>702</v>
      </c>
      <c r="G82" s="24">
        <v>1</v>
      </c>
      <c r="H82" s="24"/>
      <c r="I82" s="269">
        <v>40718</v>
      </c>
      <c r="J82" s="269">
        <v>40718</v>
      </c>
      <c r="K82" s="28">
        <v>6410.25</v>
      </c>
      <c r="L82" s="28">
        <v>641.03</v>
      </c>
      <c r="M82" s="28">
        <v>4600</v>
      </c>
      <c r="N82" s="198">
        <v>15</v>
      </c>
      <c r="O82" s="28">
        <v>690</v>
      </c>
      <c r="P82" s="28">
        <f t="shared" si="13"/>
        <v>89.7</v>
      </c>
      <c r="Q82" s="28">
        <f t="shared" si="12"/>
        <v>779.7</v>
      </c>
      <c r="R82" s="28">
        <f t="shared" si="10"/>
        <v>48.97</v>
      </c>
      <c r="S82" s="28">
        <f t="shared" si="11"/>
        <v>7.63926805297724</v>
      </c>
      <c r="T82" s="271"/>
      <c r="U82" s="272"/>
      <c r="V82" s="272"/>
      <c r="W82" s="272"/>
      <c r="X82" s="272"/>
    </row>
    <row r="83" customHeight="1" spans="1:24">
      <c r="A83" s="24">
        <v>77</v>
      </c>
      <c r="B83" s="24" t="s">
        <v>899</v>
      </c>
      <c r="C83" s="265" t="s">
        <v>897</v>
      </c>
      <c r="D83" s="265" t="s">
        <v>898</v>
      </c>
      <c r="E83" s="266" t="s">
        <v>849</v>
      </c>
      <c r="F83" s="24" t="s">
        <v>702</v>
      </c>
      <c r="G83" s="24">
        <v>1</v>
      </c>
      <c r="H83" s="24"/>
      <c r="I83" s="269">
        <v>40718</v>
      </c>
      <c r="J83" s="269">
        <v>40718</v>
      </c>
      <c r="K83" s="28">
        <v>6410.26</v>
      </c>
      <c r="L83" s="28">
        <v>641.03</v>
      </c>
      <c r="M83" s="28">
        <v>4600</v>
      </c>
      <c r="N83" s="198">
        <v>15</v>
      </c>
      <c r="O83" s="28">
        <v>690</v>
      </c>
      <c r="P83" s="28">
        <f t="shared" si="13"/>
        <v>89.7</v>
      </c>
      <c r="Q83" s="28">
        <f t="shared" si="12"/>
        <v>779.7</v>
      </c>
      <c r="R83" s="28">
        <f t="shared" si="10"/>
        <v>48.97</v>
      </c>
      <c r="S83" s="28">
        <f t="shared" si="11"/>
        <v>7.63926805297724</v>
      </c>
      <c r="T83" s="271"/>
      <c r="U83" s="272"/>
      <c r="V83" s="272"/>
      <c r="W83" s="272"/>
      <c r="X83" s="272"/>
    </row>
    <row r="84" customHeight="1" spans="1:24">
      <c r="A84" s="24">
        <v>78</v>
      </c>
      <c r="B84" s="24" t="s">
        <v>900</v>
      </c>
      <c r="C84" s="265" t="s">
        <v>901</v>
      </c>
      <c r="D84" s="265" t="s">
        <v>898</v>
      </c>
      <c r="E84" s="266" t="s">
        <v>839</v>
      </c>
      <c r="F84" s="24" t="s">
        <v>702</v>
      </c>
      <c r="G84" s="24">
        <v>1</v>
      </c>
      <c r="H84" s="24"/>
      <c r="I84" s="269">
        <v>40567</v>
      </c>
      <c r="J84" s="269">
        <v>40567</v>
      </c>
      <c r="K84" s="28">
        <v>6410.26</v>
      </c>
      <c r="L84" s="28">
        <v>641.03</v>
      </c>
      <c r="M84" s="28">
        <v>4600</v>
      </c>
      <c r="N84" s="198">
        <v>15</v>
      </c>
      <c r="O84" s="28">
        <v>690</v>
      </c>
      <c r="P84" s="28">
        <f t="shared" si="13"/>
        <v>89.7</v>
      </c>
      <c r="Q84" s="28">
        <f t="shared" si="12"/>
        <v>779.7</v>
      </c>
      <c r="R84" s="28">
        <f t="shared" si="10"/>
        <v>48.97</v>
      </c>
      <c r="S84" s="28">
        <f t="shared" si="11"/>
        <v>7.63926805297724</v>
      </c>
      <c r="T84" s="271"/>
      <c r="U84" s="272"/>
      <c r="V84" s="272"/>
      <c r="W84" s="272"/>
      <c r="X84" s="272"/>
    </row>
    <row r="85" customHeight="1" spans="1:24">
      <c r="A85" s="24">
        <v>79</v>
      </c>
      <c r="B85" s="24" t="s">
        <v>902</v>
      </c>
      <c r="C85" s="265" t="s">
        <v>897</v>
      </c>
      <c r="D85" s="265" t="s">
        <v>898</v>
      </c>
      <c r="E85" s="266" t="s">
        <v>849</v>
      </c>
      <c r="F85" s="24" t="s">
        <v>702</v>
      </c>
      <c r="G85" s="24">
        <v>1</v>
      </c>
      <c r="H85" s="24"/>
      <c r="I85" s="269">
        <v>40718</v>
      </c>
      <c r="J85" s="269">
        <v>40718</v>
      </c>
      <c r="K85" s="28">
        <v>6410.26</v>
      </c>
      <c r="L85" s="28">
        <v>641.03</v>
      </c>
      <c r="M85" s="28">
        <v>4600</v>
      </c>
      <c r="N85" s="198">
        <v>15</v>
      </c>
      <c r="O85" s="28">
        <v>690</v>
      </c>
      <c r="P85" s="28">
        <f t="shared" si="13"/>
        <v>89.7</v>
      </c>
      <c r="Q85" s="28">
        <f t="shared" si="12"/>
        <v>779.7</v>
      </c>
      <c r="R85" s="28">
        <f t="shared" si="10"/>
        <v>48.97</v>
      </c>
      <c r="S85" s="28">
        <f t="shared" si="11"/>
        <v>7.63926805297724</v>
      </c>
      <c r="T85" s="271"/>
      <c r="U85" s="272"/>
      <c r="V85" s="272"/>
      <c r="W85" s="272"/>
      <c r="X85" s="272"/>
    </row>
    <row r="86" customHeight="1" spans="1:24">
      <c r="A86" s="24">
        <v>80</v>
      </c>
      <c r="B86" s="24" t="s">
        <v>903</v>
      </c>
      <c r="C86" s="265" t="s">
        <v>897</v>
      </c>
      <c r="D86" s="265" t="s">
        <v>898</v>
      </c>
      <c r="E86" s="266" t="s">
        <v>849</v>
      </c>
      <c r="F86" s="24" t="s">
        <v>702</v>
      </c>
      <c r="G86" s="24">
        <v>1</v>
      </c>
      <c r="H86" s="24"/>
      <c r="I86" s="269">
        <v>40718</v>
      </c>
      <c r="J86" s="269">
        <v>40718</v>
      </c>
      <c r="K86" s="28">
        <v>6410.26</v>
      </c>
      <c r="L86" s="28">
        <v>641.03</v>
      </c>
      <c r="M86" s="28">
        <v>5100</v>
      </c>
      <c r="N86" s="198">
        <v>15</v>
      </c>
      <c r="O86" s="28">
        <v>765</v>
      </c>
      <c r="P86" s="28">
        <f t="shared" si="13"/>
        <v>99.45</v>
      </c>
      <c r="Q86" s="28">
        <f t="shared" si="12"/>
        <v>864.45</v>
      </c>
      <c r="R86" s="28">
        <f t="shared" ref="R86:R117" si="14">O86-L86</f>
        <v>123.97</v>
      </c>
      <c r="S86" s="28">
        <f t="shared" ref="S86:S117" si="15">IF(L86=0,"",R86/L86*100)</f>
        <v>19.3391884935183</v>
      </c>
      <c r="T86" s="271"/>
      <c r="U86" s="272"/>
      <c r="V86" s="272"/>
      <c r="W86" s="272"/>
      <c r="X86" s="272"/>
    </row>
    <row r="87" customHeight="1" spans="1:24">
      <c r="A87" s="24">
        <v>81</v>
      </c>
      <c r="B87" s="24" t="s">
        <v>904</v>
      </c>
      <c r="C87" s="265" t="s">
        <v>901</v>
      </c>
      <c r="D87" s="265" t="s">
        <v>898</v>
      </c>
      <c r="E87" s="266" t="s">
        <v>839</v>
      </c>
      <c r="F87" s="24" t="s">
        <v>702</v>
      </c>
      <c r="G87" s="24">
        <v>1</v>
      </c>
      <c r="H87" s="24"/>
      <c r="I87" s="269">
        <v>40567</v>
      </c>
      <c r="J87" s="269">
        <v>40567</v>
      </c>
      <c r="K87" s="28">
        <v>6410.26</v>
      </c>
      <c r="L87" s="28">
        <v>641.03</v>
      </c>
      <c r="M87" s="28">
        <v>4600</v>
      </c>
      <c r="N87" s="198">
        <v>15</v>
      </c>
      <c r="O87" s="28">
        <v>690</v>
      </c>
      <c r="P87" s="28">
        <f t="shared" si="13"/>
        <v>89.7</v>
      </c>
      <c r="Q87" s="28">
        <f t="shared" si="12"/>
        <v>779.7</v>
      </c>
      <c r="R87" s="28">
        <f t="shared" si="14"/>
        <v>48.97</v>
      </c>
      <c r="S87" s="28">
        <f t="shared" si="15"/>
        <v>7.63926805297724</v>
      </c>
      <c r="T87" s="271"/>
      <c r="U87" s="272"/>
      <c r="V87" s="272"/>
      <c r="W87" s="272"/>
      <c r="X87" s="272"/>
    </row>
    <row r="88" customHeight="1" spans="1:24">
      <c r="A88" s="24">
        <v>82</v>
      </c>
      <c r="B88" s="24" t="s">
        <v>905</v>
      </c>
      <c r="C88" s="265" t="s">
        <v>901</v>
      </c>
      <c r="D88" s="265" t="s">
        <v>898</v>
      </c>
      <c r="E88" s="266" t="s">
        <v>839</v>
      </c>
      <c r="F88" s="24" t="s">
        <v>702</v>
      </c>
      <c r="G88" s="24">
        <v>1</v>
      </c>
      <c r="H88" s="24"/>
      <c r="I88" s="269">
        <v>40567</v>
      </c>
      <c r="J88" s="269">
        <v>40567</v>
      </c>
      <c r="K88" s="28">
        <v>6410.26</v>
      </c>
      <c r="L88" s="28">
        <v>641.03</v>
      </c>
      <c r="M88" s="28">
        <v>4600</v>
      </c>
      <c r="N88" s="198">
        <v>15</v>
      </c>
      <c r="O88" s="28">
        <v>690</v>
      </c>
      <c r="P88" s="28">
        <f t="shared" si="13"/>
        <v>89.7</v>
      </c>
      <c r="Q88" s="28">
        <f t="shared" si="12"/>
        <v>779.7</v>
      </c>
      <c r="R88" s="28">
        <f t="shared" si="14"/>
        <v>48.97</v>
      </c>
      <c r="S88" s="28">
        <f t="shared" si="15"/>
        <v>7.63926805297724</v>
      </c>
      <c r="T88" s="271"/>
      <c r="U88" s="272"/>
      <c r="V88" s="272"/>
      <c r="W88" s="272"/>
      <c r="X88" s="272"/>
    </row>
    <row r="89" customHeight="1" spans="1:24">
      <c r="A89" s="24">
        <v>83</v>
      </c>
      <c r="B89" s="24" t="s">
        <v>906</v>
      </c>
      <c r="C89" s="265" t="s">
        <v>867</v>
      </c>
      <c r="D89" s="265" t="s">
        <v>870</v>
      </c>
      <c r="E89" s="266" t="s">
        <v>839</v>
      </c>
      <c r="F89" s="24" t="s">
        <v>702</v>
      </c>
      <c r="G89" s="24">
        <v>1</v>
      </c>
      <c r="H89" s="24"/>
      <c r="I89" s="269">
        <v>40586</v>
      </c>
      <c r="J89" s="269">
        <v>40586</v>
      </c>
      <c r="K89" s="28">
        <v>15495.73</v>
      </c>
      <c r="L89" s="28">
        <v>1549.57</v>
      </c>
      <c r="M89" s="28">
        <v>10600</v>
      </c>
      <c r="N89" s="198">
        <v>15</v>
      </c>
      <c r="O89" s="28">
        <v>1590</v>
      </c>
      <c r="P89" s="28">
        <f t="shared" si="13"/>
        <v>206.7</v>
      </c>
      <c r="Q89" s="28">
        <f t="shared" si="12"/>
        <v>1796.7</v>
      </c>
      <c r="R89" s="28">
        <f t="shared" si="14"/>
        <v>40.4300000000001</v>
      </c>
      <c r="S89" s="28">
        <f t="shared" si="15"/>
        <v>2.60911091464084</v>
      </c>
      <c r="T89" s="271"/>
      <c r="U89" s="272"/>
      <c r="V89" s="272"/>
      <c r="W89" s="272"/>
      <c r="X89" s="272"/>
    </row>
    <row r="90" customHeight="1" spans="1:24">
      <c r="A90" s="24">
        <v>84</v>
      </c>
      <c r="B90" s="24" t="s">
        <v>907</v>
      </c>
      <c r="C90" s="265" t="s">
        <v>867</v>
      </c>
      <c r="D90" s="265" t="s">
        <v>870</v>
      </c>
      <c r="E90" s="266" t="s">
        <v>839</v>
      </c>
      <c r="F90" s="24" t="s">
        <v>702</v>
      </c>
      <c r="G90" s="24">
        <v>1</v>
      </c>
      <c r="H90" s="24"/>
      <c r="I90" s="269">
        <v>40586</v>
      </c>
      <c r="J90" s="269">
        <v>40586</v>
      </c>
      <c r="K90" s="28">
        <v>15495.73</v>
      </c>
      <c r="L90" s="28">
        <v>1549.57</v>
      </c>
      <c r="M90" s="28">
        <v>10600</v>
      </c>
      <c r="N90" s="198">
        <v>15</v>
      </c>
      <c r="O90" s="28">
        <v>1590</v>
      </c>
      <c r="P90" s="28">
        <f t="shared" si="13"/>
        <v>206.7</v>
      </c>
      <c r="Q90" s="28">
        <f t="shared" si="12"/>
        <v>1796.7</v>
      </c>
      <c r="R90" s="28">
        <f t="shared" si="14"/>
        <v>40.4300000000001</v>
      </c>
      <c r="S90" s="28">
        <f t="shared" si="15"/>
        <v>2.60911091464084</v>
      </c>
      <c r="T90" s="271"/>
      <c r="U90" s="272"/>
      <c r="V90" s="272"/>
      <c r="W90" s="272"/>
      <c r="X90" s="272"/>
    </row>
    <row r="91" customHeight="1" spans="1:24">
      <c r="A91" s="24">
        <v>85</v>
      </c>
      <c r="B91" s="24" t="s">
        <v>908</v>
      </c>
      <c r="C91" s="265" t="s">
        <v>909</v>
      </c>
      <c r="D91" s="265" t="s">
        <v>910</v>
      </c>
      <c r="E91" s="266" t="s">
        <v>839</v>
      </c>
      <c r="F91" s="24" t="s">
        <v>702</v>
      </c>
      <c r="G91" s="24">
        <v>1</v>
      </c>
      <c r="H91" s="24"/>
      <c r="I91" s="269">
        <v>40567</v>
      </c>
      <c r="J91" s="269">
        <v>40567</v>
      </c>
      <c r="K91" s="28">
        <v>10940.17</v>
      </c>
      <c r="L91" s="28">
        <v>1094.02</v>
      </c>
      <c r="M91" s="28">
        <v>8300</v>
      </c>
      <c r="N91" s="198">
        <v>15</v>
      </c>
      <c r="O91" s="28">
        <v>1245</v>
      </c>
      <c r="P91" s="28">
        <f t="shared" si="13"/>
        <v>161.85</v>
      </c>
      <c r="Q91" s="28">
        <f t="shared" si="12"/>
        <v>1406.85</v>
      </c>
      <c r="R91" s="28">
        <f t="shared" si="14"/>
        <v>150.98</v>
      </c>
      <c r="S91" s="28">
        <f t="shared" si="15"/>
        <v>13.8004789674777</v>
      </c>
      <c r="T91" s="271"/>
      <c r="U91" s="272"/>
      <c r="V91" s="272"/>
      <c r="W91" s="272"/>
      <c r="X91" s="272"/>
    </row>
    <row r="92" customHeight="1" spans="1:24">
      <c r="A92" s="24">
        <v>86</v>
      </c>
      <c r="B92" s="24" t="s">
        <v>911</v>
      </c>
      <c r="C92" s="265" t="s">
        <v>912</v>
      </c>
      <c r="D92" s="265"/>
      <c r="E92" s="266" t="s">
        <v>913</v>
      </c>
      <c r="F92" s="24" t="s">
        <v>702</v>
      </c>
      <c r="G92" s="24">
        <v>1</v>
      </c>
      <c r="H92" s="24"/>
      <c r="I92" s="269">
        <v>35514</v>
      </c>
      <c r="J92" s="269">
        <v>35514</v>
      </c>
      <c r="K92" s="28">
        <v>1590520</v>
      </c>
      <c r="L92" s="28">
        <v>159052</v>
      </c>
      <c r="M92" s="28">
        <v>417700</v>
      </c>
      <c r="N92" s="198">
        <v>15</v>
      </c>
      <c r="O92" s="28">
        <v>62655</v>
      </c>
      <c r="P92" s="28">
        <f>O92*0.17</f>
        <v>10651.35</v>
      </c>
      <c r="Q92" s="28">
        <f t="shared" si="12"/>
        <v>73306.35</v>
      </c>
      <c r="R92" s="28">
        <f t="shared" si="14"/>
        <v>-96397</v>
      </c>
      <c r="S92" s="28">
        <f t="shared" si="15"/>
        <v>-60.6072227950607</v>
      </c>
      <c r="T92" s="271"/>
      <c r="U92" s="272"/>
      <c r="V92" s="272"/>
      <c r="W92" s="272"/>
      <c r="X92" s="272"/>
    </row>
    <row r="93" customHeight="1" spans="1:24">
      <c r="A93" s="24">
        <v>87</v>
      </c>
      <c r="B93" s="24" t="s">
        <v>914</v>
      </c>
      <c r="C93" s="265" t="s">
        <v>915</v>
      </c>
      <c r="D93" s="265" t="s">
        <v>916</v>
      </c>
      <c r="E93" s="266" t="s">
        <v>917</v>
      </c>
      <c r="F93" s="24" t="s">
        <v>702</v>
      </c>
      <c r="G93" s="24">
        <v>1</v>
      </c>
      <c r="H93" s="24"/>
      <c r="I93" s="269">
        <v>43838</v>
      </c>
      <c r="J93" s="269">
        <v>43838</v>
      </c>
      <c r="K93" s="28">
        <v>0</v>
      </c>
      <c r="L93" s="28">
        <v>0</v>
      </c>
      <c r="M93" s="28">
        <v>531000</v>
      </c>
      <c r="N93" s="198">
        <v>51.2</v>
      </c>
      <c r="O93" s="28">
        <v>271872</v>
      </c>
      <c r="P93" s="28">
        <f t="shared" si="13"/>
        <v>35343.36</v>
      </c>
      <c r="Q93" s="28">
        <f t="shared" si="12"/>
        <v>307215.36</v>
      </c>
      <c r="R93" s="28">
        <f t="shared" si="14"/>
        <v>271872</v>
      </c>
      <c r="S93" s="28" t="str">
        <f t="shared" si="15"/>
        <v/>
      </c>
      <c r="T93" s="271"/>
      <c r="U93" s="272"/>
      <c r="V93" s="272"/>
      <c r="W93" s="272"/>
      <c r="X93" s="272"/>
    </row>
    <row r="94" customHeight="1" spans="1:24">
      <c r="A94" s="24">
        <v>88</v>
      </c>
      <c r="B94" s="24" t="s">
        <v>918</v>
      </c>
      <c r="C94" s="265" t="s">
        <v>919</v>
      </c>
      <c r="D94" s="265"/>
      <c r="E94" s="266" t="s">
        <v>917</v>
      </c>
      <c r="F94" s="24" t="s">
        <v>702</v>
      </c>
      <c r="G94" s="24">
        <v>1</v>
      </c>
      <c r="H94" s="24"/>
      <c r="I94" s="269">
        <v>43703</v>
      </c>
      <c r="J94" s="269">
        <v>43703</v>
      </c>
      <c r="K94" s="28">
        <v>0</v>
      </c>
      <c r="L94" s="28">
        <v>0</v>
      </c>
      <c r="M94" s="28">
        <v>44200</v>
      </c>
      <c r="N94" s="198">
        <v>61</v>
      </c>
      <c r="O94" s="28">
        <v>26962</v>
      </c>
      <c r="P94" s="28">
        <f t="shared" si="13"/>
        <v>3505.06</v>
      </c>
      <c r="Q94" s="28">
        <f t="shared" si="12"/>
        <v>30467.06</v>
      </c>
      <c r="R94" s="28">
        <f t="shared" si="14"/>
        <v>26962</v>
      </c>
      <c r="S94" s="28" t="str">
        <f t="shared" si="15"/>
        <v/>
      </c>
      <c r="T94" s="271"/>
      <c r="U94" s="272"/>
      <c r="V94" s="272"/>
      <c r="W94" s="272"/>
      <c r="X94" s="272"/>
    </row>
    <row r="95" customHeight="1" spans="1:24">
      <c r="A95" s="24">
        <v>89</v>
      </c>
      <c r="B95" s="24" t="s">
        <v>920</v>
      </c>
      <c r="C95" s="265" t="s">
        <v>919</v>
      </c>
      <c r="D95" s="265"/>
      <c r="E95" s="266" t="s">
        <v>917</v>
      </c>
      <c r="F95" s="24" t="s">
        <v>702</v>
      </c>
      <c r="G95" s="24">
        <v>1</v>
      </c>
      <c r="H95" s="24"/>
      <c r="I95" s="269">
        <v>43703</v>
      </c>
      <c r="J95" s="269">
        <v>43703</v>
      </c>
      <c r="K95" s="28">
        <v>0</v>
      </c>
      <c r="L95" s="28">
        <v>0</v>
      </c>
      <c r="M95" s="28">
        <v>44200</v>
      </c>
      <c r="N95" s="198">
        <v>61</v>
      </c>
      <c r="O95" s="28">
        <v>26962</v>
      </c>
      <c r="P95" s="28">
        <f t="shared" si="13"/>
        <v>3505.06</v>
      </c>
      <c r="Q95" s="28">
        <f t="shared" si="12"/>
        <v>30467.06</v>
      </c>
      <c r="R95" s="28">
        <f t="shared" si="14"/>
        <v>26962</v>
      </c>
      <c r="S95" s="28" t="str">
        <f t="shared" si="15"/>
        <v/>
      </c>
      <c r="T95" s="271"/>
      <c r="U95" s="272"/>
      <c r="V95" s="272"/>
      <c r="W95" s="272"/>
      <c r="X95" s="272"/>
    </row>
    <row r="96" customHeight="1" spans="1:24">
      <c r="A96" s="24">
        <v>90</v>
      </c>
      <c r="B96" s="24" t="s">
        <v>921</v>
      </c>
      <c r="C96" s="265" t="s">
        <v>919</v>
      </c>
      <c r="D96" s="265"/>
      <c r="E96" s="266" t="s">
        <v>917</v>
      </c>
      <c r="F96" s="24" t="s">
        <v>702</v>
      </c>
      <c r="G96" s="24">
        <v>1</v>
      </c>
      <c r="H96" s="24"/>
      <c r="I96" s="269">
        <v>43703</v>
      </c>
      <c r="J96" s="269">
        <v>43703</v>
      </c>
      <c r="K96" s="28">
        <v>0</v>
      </c>
      <c r="L96" s="28">
        <v>0</v>
      </c>
      <c r="M96" s="28">
        <v>44200</v>
      </c>
      <c r="N96" s="198">
        <v>61</v>
      </c>
      <c r="O96" s="28">
        <v>26962</v>
      </c>
      <c r="P96" s="28">
        <f t="shared" si="13"/>
        <v>3505.06</v>
      </c>
      <c r="Q96" s="28">
        <f t="shared" si="12"/>
        <v>30467.06</v>
      </c>
      <c r="R96" s="28">
        <f t="shared" si="14"/>
        <v>26962</v>
      </c>
      <c r="S96" s="28" t="str">
        <f t="shared" si="15"/>
        <v/>
      </c>
      <c r="T96" s="271"/>
      <c r="U96" s="272"/>
      <c r="V96" s="272"/>
      <c r="W96" s="272"/>
      <c r="X96" s="272"/>
    </row>
    <row r="97" customHeight="1" spans="1:24">
      <c r="A97" s="24">
        <v>91</v>
      </c>
      <c r="B97" s="24" t="s">
        <v>922</v>
      </c>
      <c r="C97" s="265" t="s">
        <v>923</v>
      </c>
      <c r="D97" s="265" t="s">
        <v>924</v>
      </c>
      <c r="E97" s="266" t="s">
        <v>925</v>
      </c>
      <c r="F97" s="24" t="s">
        <v>702</v>
      </c>
      <c r="G97" s="80">
        <v>1</v>
      </c>
      <c r="H97" s="24"/>
      <c r="I97" s="269">
        <v>35214</v>
      </c>
      <c r="J97" s="269">
        <v>35214</v>
      </c>
      <c r="K97" s="28">
        <v>12550</v>
      </c>
      <c r="L97" s="28">
        <v>1255</v>
      </c>
      <c r="M97" s="28">
        <v>6000</v>
      </c>
      <c r="N97" s="198">
        <v>15</v>
      </c>
      <c r="O97" s="28">
        <v>900</v>
      </c>
      <c r="P97" s="28">
        <f>O97*0.17</f>
        <v>153</v>
      </c>
      <c r="Q97" s="28">
        <f t="shared" si="12"/>
        <v>1053</v>
      </c>
      <c r="R97" s="28">
        <f t="shared" si="14"/>
        <v>-355</v>
      </c>
      <c r="S97" s="28">
        <f t="shared" si="15"/>
        <v>-28.2868525896414</v>
      </c>
      <c r="T97" s="271"/>
      <c r="U97" s="272"/>
      <c r="V97" s="272"/>
      <c r="W97" s="272"/>
      <c r="X97" s="272"/>
    </row>
    <row r="98" customHeight="1" spans="1:24">
      <c r="A98" s="24">
        <v>92</v>
      </c>
      <c r="B98" s="24" t="s">
        <v>926</v>
      </c>
      <c r="C98" s="265" t="s">
        <v>927</v>
      </c>
      <c r="D98" s="265" t="s">
        <v>928</v>
      </c>
      <c r="E98" s="266" t="s">
        <v>925</v>
      </c>
      <c r="F98" s="24" t="s">
        <v>702</v>
      </c>
      <c r="G98" s="80">
        <v>1</v>
      </c>
      <c r="H98" s="24"/>
      <c r="I98" s="269">
        <v>35214</v>
      </c>
      <c r="J98" s="269">
        <v>35214</v>
      </c>
      <c r="K98" s="28">
        <v>16400.6</v>
      </c>
      <c r="L98" s="28">
        <v>1640.06</v>
      </c>
      <c r="M98" s="28">
        <v>7600</v>
      </c>
      <c r="N98" s="198">
        <v>15</v>
      </c>
      <c r="O98" s="28">
        <v>1140</v>
      </c>
      <c r="P98" s="28">
        <f>O98*0.17</f>
        <v>193.8</v>
      </c>
      <c r="Q98" s="28">
        <f t="shared" si="12"/>
        <v>1333.8</v>
      </c>
      <c r="R98" s="28">
        <f t="shared" si="14"/>
        <v>-500.06</v>
      </c>
      <c r="S98" s="28">
        <f t="shared" si="15"/>
        <v>-30.4903479141007</v>
      </c>
      <c r="T98" s="271"/>
      <c r="U98" s="272"/>
      <c r="V98" s="272"/>
      <c r="W98" s="272"/>
      <c r="X98" s="272"/>
    </row>
    <row r="99" customHeight="1" spans="1:24">
      <c r="A99" s="24">
        <v>93</v>
      </c>
      <c r="B99" s="24" t="s">
        <v>929</v>
      </c>
      <c r="C99" s="265" t="s">
        <v>930</v>
      </c>
      <c r="D99" s="265" t="s">
        <v>931</v>
      </c>
      <c r="E99" s="266" t="s">
        <v>932</v>
      </c>
      <c r="F99" s="24" t="s">
        <v>702</v>
      </c>
      <c r="G99" s="24">
        <v>1</v>
      </c>
      <c r="H99" s="24"/>
      <c r="I99" s="269">
        <v>39111</v>
      </c>
      <c r="J99" s="269">
        <v>39111</v>
      </c>
      <c r="K99" s="28">
        <v>10200</v>
      </c>
      <c r="L99" s="28">
        <v>1020</v>
      </c>
      <c r="M99" s="28">
        <v>6000</v>
      </c>
      <c r="N99" s="198">
        <v>15</v>
      </c>
      <c r="O99" s="28">
        <v>900</v>
      </c>
      <c r="P99" s="28">
        <f>O99*0.17</f>
        <v>153</v>
      </c>
      <c r="Q99" s="28">
        <f t="shared" si="12"/>
        <v>1053</v>
      </c>
      <c r="R99" s="28">
        <f t="shared" si="14"/>
        <v>-120</v>
      </c>
      <c r="S99" s="28">
        <f t="shared" si="15"/>
        <v>-11.7647058823529</v>
      </c>
      <c r="T99" s="271"/>
      <c r="U99" s="272"/>
      <c r="V99" s="272"/>
      <c r="W99" s="272"/>
      <c r="X99" s="272"/>
    </row>
    <row r="100" customHeight="1" spans="1:24">
      <c r="A100" s="24">
        <v>94</v>
      </c>
      <c r="B100" s="24" t="s">
        <v>933</v>
      </c>
      <c r="C100" s="265" t="s">
        <v>934</v>
      </c>
      <c r="D100" s="265" t="s">
        <v>935</v>
      </c>
      <c r="E100" s="266" t="s">
        <v>936</v>
      </c>
      <c r="F100" s="24" t="s">
        <v>702</v>
      </c>
      <c r="G100" s="24">
        <v>1</v>
      </c>
      <c r="H100" s="24"/>
      <c r="I100" s="269">
        <v>39111</v>
      </c>
      <c r="J100" s="269">
        <v>39111</v>
      </c>
      <c r="K100" s="28">
        <v>7600</v>
      </c>
      <c r="L100" s="28">
        <v>760</v>
      </c>
      <c r="M100" s="28">
        <v>4000</v>
      </c>
      <c r="N100" s="198">
        <v>15</v>
      </c>
      <c r="O100" s="28">
        <v>600</v>
      </c>
      <c r="P100" s="28">
        <f>O100*0.17</f>
        <v>102</v>
      </c>
      <c r="Q100" s="28">
        <f t="shared" si="12"/>
        <v>702</v>
      </c>
      <c r="R100" s="28">
        <f t="shared" si="14"/>
        <v>-160</v>
      </c>
      <c r="S100" s="28">
        <f t="shared" si="15"/>
        <v>-21.0526315789474</v>
      </c>
      <c r="T100" s="271"/>
      <c r="U100" s="272"/>
      <c r="V100" s="272"/>
      <c r="W100" s="272"/>
      <c r="X100" s="272"/>
    </row>
    <row r="101" customHeight="1" spans="1:24">
      <c r="A101" s="24">
        <v>95</v>
      </c>
      <c r="B101" s="24" t="s">
        <v>937</v>
      </c>
      <c r="C101" s="265" t="s">
        <v>938</v>
      </c>
      <c r="D101" s="265" t="s">
        <v>939</v>
      </c>
      <c r="E101" s="266" t="s">
        <v>940</v>
      </c>
      <c r="F101" s="24" t="s">
        <v>702</v>
      </c>
      <c r="G101" s="24">
        <v>1</v>
      </c>
      <c r="H101" s="24"/>
      <c r="I101" s="269">
        <v>41128</v>
      </c>
      <c r="J101" s="269">
        <v>41128</v>
      </c>
      <c r="K101" s="28">
        <v>23931.63</v>
      </c>
      <c r="L101" s="28">
        <v>2393.16</v>
      </c>
      <c r="M101" s="28">
        <v>14900</v>
      </c>
      <c r="N101" s="198">
        <v>15</v>
      </c>
      <c r="O101" s="28">
        <v>2235</v>
      </c>
      <c r="P101" s="28">
        <f t="shared" si="13"/>
        <v>290.55</v>
      </c>
      <c r="Q101" s="28">
        <f t="shared" si="12"/>
        <v>2525.55</v>
      </c>
      <c r="R101" s="28">
        <f t="shared" si="14"/>
        <v>-158.16</v>
      </c>
      <c r="S101" s="28">
        <f t="shared" si="15"/>
        <v>-6.60883518026375</v>
      </c>
      <c r="T101" s="271"/>
      <c r="U101" s="272"/>
      <c r="V101" s="272"/>
      <c r="W101" s="272"/>
      <c r="X101" s="272"/>
    </row>
    <row r="102" customHeight="1" spans="1:24">
      <c r="A102" s="24">
        <v>96</v>
      </c>
      <c r="B102" s="24" t="s">
        <v>941</v>
      </c>
      <c r="C102" s="265" t="s">
        <v>942</v>
      </c>
      <c r="D102" s="265" t="s">
        <v>943</v>
      </c>
      <c r="E102" s="266" t="s">
        <v>944</v>
      </c>
      <c r="F102" s="24" t="s">
        <v>702</v>
      </c>
      <c r="G102" s="24">
        <v>1</v>
      </c>
      <c r="H102" s="24"/>
      <c r="I102" s="269">
        <v>37911</v>
      </c>
      <c r="J102" s="269">
        <v>37911</v>
      </c>
      <c r="K102" s="28">
        <v>5260</v>
      </c>
      <c r="L102" s="28">
        <v>526</v>
      </c>
      <c r="M102" s="28">
        <v>3100</v>
      </c>
      <c r="N102" s="198">
        <v>15</v>
      </c>
      <c r="O102" s="28">
        <v>465</v>
      </c>
      <c r="P102" s="28">
        <f>O102*0.17</f>
        <v>79.05</v>
      </c>
      <c r="Q102" s="28">
        <f t="shared" si="12"/>
        <v>544.05</v>
      </c>
      <c r="R102" s="28">
        <f t="shared" si="14"/>
        <v>-61</v>
      </c>
      <c r="S102" s="28">
        <f t="shared" si="15"/>
        <v>-11.5969581749049</v>
      </c>
      <c r="T102" s="271"/>
      <c r="U102" s="272"/>
      <c r="V102" s="272"/>
      <c r="W102" s="272"/>
      <c r="X102" s="272"/>
    </row>
    <row r="103" customHeight="1" spans="1:24">
      <c r="A103" s="24">
        <v>97</v>
      </c>
      <c r="B103" s="24" t="s">
        <v>945</v>
      </c>
      <c r="C103" s="265" t="s">
        <v>946</v>
      </c>
      <c r="D103" s="265" t="s">
        <v>947</v>
      </c>
      <c r="E103" s="266" t="s">
        <v>948</v>
      </c>
      <c r="F103" s="24" t="s">
        <v>702</v>
      </c>
      <c r="G103" s="24">
        <v>1</v>
      </c>
      <c r="H103" s="24"/>
      <c r="I103" s="269">
        <v>40869</v>
      </c>
      <c r="J103" s="269">
        <v>40869</v>
      </c>
      <c r="K103" s="28">
        <v>25641.03</v>
      </c>
      <c r="L103" s="28">
        <v>2564.1</v>
      </c>
      <c r="M103" s="28">
        <v>15000</v>
      </c>
      <c r="N103" s="198">
        <v>15</v>
      </c>
      <c r="O103" s="28">
        <v>2250</v>
      </c>
      <c r="P103" s="28">
        <f t="shared" si="13"/>
        <v>292.5</v>
      </c>
      <c r="Q103" s="28">
        <f t="shared" si="12"/>
        <v>2542.5</v>
      </c>
      <c r="R103" s="28">
        <f t="shared" si="14"/>
        <v>-314.1</v>
      </c>
      <c r="S103" s="28">
        <f t="shared" si="15"/>
        <v>-12.2499122499122</v>
      </c>
      <c r="T103" s="271"/>
      <c r="U103" s="272"/>
      <c r="V103" s="272"/>
      <c r="W103" s="272"/>
      <c r="X103" s="272"/>
    </row>
    <row r="104" customHeight="1" spans="1:24">
      <c r="A104" s="24">
        <v>98</v>
      </c>
      <c r="B104" s="24" t="s">
        <v>949</v>
      </c>
      <c r="C104" s="265" t="s">
        <v>946</v>
      </c>
      <c r="D104" s="265" t="s">
        <v>947</v>
      </c>
      <c r="E104" s="266" t="s">
        <v>948</v>
      </c>
      <c r="F104" s="24" t="s">
        <v>702</v>
      </c>
      <c r="G104" s="24">
        <v>1</v>
      </c>
      <c r="H104" s="24"/>
      <c r="I104" s="269">
        <v>40869</v>
      </c>
      <c r="J104" s="269">
        <v>40869</v>
      </c>
      <c r="K104" s="28">
        <v>25641.03</v>
      </c>
      <c r="L104" s="28">
        <v>2564.1</v>
      </c>
      <c r="M104" s="28">
        <v>15000</v>
      </c>
      <c r="N104" s="198">
        <v>15</v>
      </c>
      <c r="O104" s="28">
        <v>2250</v>
      </c>
      <c r="P104" s="28">
        <f t="shared" si="13"/>
        <v>292.5</v>
      </c>
      <c r="Q104" s="28">
        <f t="shared" ref="Q104:Q135" si="16">O104+P104</f>
        <v>2542.5</v>
      </c>
      <c r="R104" s="28">
        <f t="shared" si="14"/>
        <v>-314.1</v>
      </c>
      <c r="S104" s="28">
        <f t="shared" si="15"/>
        <v>-12.2499122499122</v>
      </c>
      <c r="T104" s="271"/>
      <c r="U104" s="272"/>
      <c r="V104" s="272"/>
      <c r="W104" s="272"/>
      <c r="X104" s="272"/>
    </row>
    <row r="105" customHeight="1" spans="1:24">
      <c r="A105" s="24">
        <v>99</v>
      </c>
      <c r="B105" s="24" t="s">
        <v>950</v>
      </c>
      <c r="C105" s="265" t="s">
        <v>951</v>
      </c>
      <c r="D105" s="265">
        <v>12600163</v>
      </c>
      <c r="E105" s="266" t="s">
        <v>948</v>
      </c>
      <c r="F105" s="24" t="s">
        <v>702</v>
      </c>
      <c r="G105" s="24">
        <v>1</v>
      </c>
      <c r="H105" s="24"/>
      <c r="I105" s="269">
        <v>40869</v>
      </c>
      <c r="J105" s="269">
        <v>40869</v>
      </c>
      <c r="K105" s="28">
        <v>25641</v>
      </c>
      <c r="L105" s="28">
        <v>2564.1</v>
      </c>
      <c r="M105" s="28">
        <v>11500</v>
      </c>
      <c r="N105" s="198">
        <v>15</v>
      </c>
      <c r="O105" s="28">
        <v>1725</v>
      </c>
      <c r="P105" s="28">
        <f t="shared" si="13"/>
        <v>224.25</v>
      </c>
      <c r="Q105" s="28">
        <f t="shared" si="16"/>
        <v>1949.25</v>
      </c>
      <c r="R105" s="28">
        <f t="shared" si="14"/>
        <v>-839.1</v>
      </c>
      <c r="S105" s="28">
        <f t="shared" si="15"/>
        <v>-32.7249327249327</v>
      </c>
      <c r="T105" s="271"/>
      <c r="U105" s="272"/>
      <c r="V105" s="272"/>
      <c r="W105" s="272"/>
      <c r="X105" s="272"/>
    </row>
    <row r="106" customHeight="1" spans="1:24">
      <c r="A106" s="24">
        <v>100</v>
      </c>
      <c r="B106" s="24" t="s">
        <v>952</v>
      </c>
      <c r="C106" s="265" t="s">
        <v>946</v>
      </c>
      <c r="D106" s="265" t="s">
        <v>953</v>
      </c>
      <c r="E106" s="266" t="s">
        <v>954</v>
      </c>
      <c r="F106" s="24" t="s">
        <v>702</v>
      </c>
      <c r="G106" s="24">
        <v>1</v>
      </c>
      <c r="H106" s="24"/>
      <c r="I106" s="269">
        <v>40504</v>
      </c>
      <c r="J106" s="269">
        <v>40504</v>
      </c>
      <c r="K106" s="28">
        <v>17948.72</v>
      </c>
      <c r="L106" s="28">
        <v>1794.87</v>
      </c>
      <c r="M106" s="28">
        <v>7500</v>
      </c>
      <c r="N106" s="198">
        <v>15</v>
      </c>
      <c r="O106" s="28">
        <v>1125</v>
      </c>
      <c r="P106" s="28">
        <f t="shared" si="13"/>
        <v>146.25</v>
      </c>
      <c r="Q106" s="28">
        <f t="shared" si="16"/>
        <v>1271.25</v>
      </c>
      <c r="R106" s="28">
        <f t="shared" si="14"/>
        <v>-669.87</v>
      </c>
      <c r="S106" s="28">
        <f t="shared" si="15"/>
        <v>-37.3213658927945</v>
      </c>
      <c r="T106" s="271"/>
      <c r="U106" s="272"/>
      <c r="V106" s="272"/>
      <c r="W106" s="272"/>
      <c r="X106" s="272"/>
    </row>
    <row r="107" customHeight="1" spans="1:24">
      <c r="A107" s="24">
        <v>101</v>
      </c>
      <c r="B107" s="24" t="s">
        <v>955</v>
      </c>
      <c r="C107" s="265" t="s">
        <v>956</v>
      </c>
      <c r="D107" s="265" t="s">
        <v>957</v>
      </c>
      <c r="E107" s="266" t="s">
        <v>958</v>
      </c>
      <c r="F107" s="24" t="s">
        <v>702</v>
      </c>
      <c r="G107" s="24">
        <v>1</v>
      </c>
      <c r="H107" s="24"/>
      <c r="I107" s="269">
        <v>40512</v>
      </c>
      <c r="J107" s="269">
        <v>40512</v>
      </c>
      <c r="K107" s="28">
        <v>17948.72</v>
      </c>
      <c r="L107" s="28">
        <v>1794.87</v>
      </c>
      <c r="M107" s="28">
        <v>7500</v>
      </c>
      <c r="N107" s="198">
        <v>15</v>
      </c>
      <c r="O107" s="28">
        <v>1125</v>
      </c>
      <c r="P107" s="28">
        <f t="shared" si="13"/>
        <v>146.25</v>
      </c>
      <c r="Q107" s="28">
        <f t="shared" si="16"/>
        <v>1271.25</v>
      </c>
      <c r="R107" s="28">
        <f t="shared" si="14"/>
        <v>-669.87</v>
      </c>
      <c r="S107" s="28">
        <f t="shared" si="15"/>
        <v>-37.3213658927945</v>
      </c>
      <c r="T107" s="271"/>
      <c r="U107" s="276"/>
      <c r="V107" s="277"/>
      <c r="W107" s="272"/>
      <c r="X107" s="272"/>
    </row>
    <row r="108" customHeight="1" spans="1:24">
      <c r="A108" s="24">
        <v>102</v>
      </c>
      <c r="B108" s="24" t="s">
        <v>959</v>
      </c>
      <c r="C108" s="265" t="s">
        <v>946</v>
      </c>
      <c r="D108" s="265" t="s">
        <v>953</v>
      </c>
      <c r="E108" s="266" t="s">
        <v>954</v>
      </c>
      <c r="F108" s="24" t="s">
        <v>702</v>
      </c>
      <c r="G108" s="24">
        <v>1</v>
      </c>
      <c r="H108" s="24"/>
      <c r="I108" s="269">
        <v>40504</v>
      </c>
      <c r="J108" s="269">
        <v>40504</v>
      </c>
      <c r="K108" s="28">
        <v>17948.72</v>
      </c>
      <c r="L108" s="28">
        <v>1794.87</v>
      </c>
      <c r="M108" s="28">
        <v>7500</v>
      </c>
      <c r="N108" s="198">
        <v>15</v>
      </c>
      <c r="O108" s="28">
        <v>1125</v>
      </c>
      <c r="P108" s="28">
        <f t="shared" si="13"/>
        <v>146.25</v>
      </c>
      <c r="Q108" s="28">
        <f t="shared" si="16"/>
        <v>1271.25</v>
      </c>
      <c r="R108" s="28">
        <f t="shared" si="14"/>
        <v>-669.87</v>
      </c>
      <c r="S108" s="28">
        <f t="shared" si="15"/>
        <v>-37.3213658927945</v>
      </c>
      <c r="T108" s="271"/>
      <c r="U108" s="276"/>
      <c r="V108" s="272"/>
      <c r="W108" s="272"/>
      <c r="X108" s="272"/>
    </row>
    <row r="109" customHeight="1" spans="1:24">
      <c r="A109" s="24">
        <v>103</v>
      </c>
      <c r="B109" s="24" t="s">
        <v>960</v>
      </c>
      <c r="C109" s="265" t="s">
        <v>946</v>
      </c>
      <c r="D109" s="265" t="s">
        <v>961</v>
      </c>
      <c r="E109" s="266" t="s">
        <v>962</v>
      </c>
      <c r="F109" s="24" t="s">
        <v>702</v>
      </c>
      <c r="G109" s="24">
        <v>1</v>
      </c>
      <c r="H109" s="24"/>
      <c r="I109" s="269">
        <v>40877</v>
      </c>
      <c r="J109" s="269">
        <v>40877</v>
      </c>
      <c r="K109" s="28">
        <v>25641.03</v>
      </c>
      <c r="L109" s="28">
        <v>2564.1</v>
      </c>
      <c r="M109" s="28">
        <v>15000</v>
      </c>
      <c r="N109" s="198">
        <v>15</v>
      </c>
      <c r="O109" s="28">
        <v>2250</v>
      </c>
      <c r="P109" s="28">
        <f t="shared" si="13"/>
        <v>292.5</v>
      </c>
      <c r="Q109" s="28">
        <f t="shared" si="16"/>
        <v>2542.5</v>
      </c>
      <c r="R109" s="28">
        <f t="shared" si="14"/>
        <v>-314.1</v>
      </c>
      <c r="S109" s="28">
        <f t="shared" si="15"/>
        <v>-12.2499122499122</v>
      </c>
      <c r="T109" s="271"/>
      <c r="U109" s="272"/>
      <c r="V109" s="272"/>
      <c r="W109" s="272"/>
      <c r="X109" s="272"/>
    </row>
    <row r="110" customHeight="1" spans="1:24">
      <c r="A110" s="24">
        <v>104</v>
      </c>
      <c r="B110" s="24" t="s">
        <v>963</v>
      </c>
      <c r="C110" s="153" t="s">
        <v>951</v>
      </c>
      <c r="D110" s="265">
        <v>12600163</v>
      </c>
      <c r="E110" s="266" t="s">
        <v>948</v>
      </c>
      <c r="F110" s="22" t="s">
        <v>702</v>
      </c>
      <c r="G110" s="24">
        <v>1</v>
      </c>
      <c r="H110" s="24"/>
      <c r="I110" s="269">
        <v>40869</v>
      </c>
      <c r="J110" s="269">
        <v>40869</v>
      </c>
      <c r="K110" s="28">
        <v>25641.02</v>
      </c>
      <c r="L110" s="28">
        <v>2564.1</v>
      </c>
      <c r="M110" s="28">
        <v>11500</v>
      </c>
      <c r="N110" s="198">
        <v>15</v>
      </c>
      <c r="O110" s="28">
        <v>1725</v>
      </c>
      <c r="P110" s="28">
        <f t="shared" si="13"/>
        <v>224.25</v>
      </c>
      <c r="Q110" s="28">
        <f t="shared" si="16"/>
        <v>1949.25</v>
      </c>
      <c r="R110" s="28">
        <f t="shared" si="14"/>
        <v>-839.1</v>
      </c>
      <c r="S110" s="28">
        <f t="shared" si="15"/>
        <v>-32.7249327249327</v>
      </c>
      <c r="T110" s="271"/>
      <c r="U110" s="272"/>
      <c r="V110" s="272"/>
      <c r="W110" s="272"/>
      <c r="X110" s="272"/>
    </row>
    <row r="111" customHeight="1" spans="1:24">
      <c r="A111" s="24">
        <v>105</v>
      </c>
      <c r="B111" s="24" t="s">
        <v>964</v>
      </c>
      <c r="C111" s="265" t="s">
        <v>965</v>
      </c>
      <c r="D111" s="265" t="s">
        <v>966</v>
      </c>
      <c r="E111" s="266" t="s">
        <v>967</v>
      </c>
      <c r="F111" s="22" t="s">
        <v>702</v>
      </c>
      <c r="G111" s="24">
        <v>1</v>
      </c>
      <c r="H111" s="24"/>
      <c r="I111" s="269">
        <v>39472</v>
      </c>
      <c r="J111" s="269">
        <v>39472</v>
      </c>
      <c r="K111" s="28">
        <v>116500</v>
      </c>
      <c r="L111" s="28">
        <v>11650</v>
      </c>
      <c r="M111" s="28">
        <v>63700</v>
      </c>
      <c r="N111" s="198">
        <v>15</v>
      </c>
      <c r="O111" s="28">
        <v>9555</v>
      </c>
      <c r="P111" s="28">
        <f>O111*0.17</f>
        <v>1624.35</v>
      </c>
      <c r="Q111" s="28">
        <f t="shared" si="16"/>
        <v>11179.35</v>
      </c>
      <c r="R111" s="28">
        <f t="shared" si="14"/>
        <v>-2095</v>
      </c>
      <c r="S111" s="28">
        <f t="shared" si="15"/>
        <v>-17.9828326180257</v>
      </c>
      <c r="T111" s="271"/>
      <c r="U111" s="272"/>
      <c r="V111" s="272"/>
      <c r="W111" s="272"/>
      <c r="X111" s="272"/>
    </row>
    <row r="112" customHeight="1" spans="1:24">
      <c r="A112" s="24">
        <v>106</v>
      </c>
      <c r="B112" s="24" t="s">
        <v>968</v>
      </c>
      <c r="C112" s="265" t="s">
        <v>969</v>
      </c>
      <c r="D112" s="265" t="s">
        <v>970</v>
      </c>
      <c r="E112" s="266"/>
      <c r="F112" s="22" t="s">
        <v>702</v>
      </c>
      <c r="G112" s="24">
        <v>1</v>
      </c>
      <c r="H112" s="24"/>
      <c r="I112" s="269">
        <v>39897</v>
      </c>
      <c r="J112" s="269">
        <v>39897</v>
      </c>
      <c r="K112" s="28">
        <v>1383980</v>
      </c>
      <c r="L112" s="28">
        <v>138398</v>
      </c>
      <c r="M112" s="28">
        <v>601800</v>
      </c>
      <c r="N112" s="198">
        <v>15</v>
      </c>
      <c r="O112" s="28">
        <v>90270</v>
      </c>
      <c r="P112" s="28">
        <f>O112*0.13</f>
        <v>11735.1</v>
      </c>
      <c r="Q112" s="28">
        <f t="shared" si="16"/>
        <v>102005.1</v>
      </c>
      <c r="R112" s="28">
        <f t="shared" si="14"/>
        <v>-48128</v>
      </c>
      <c r="S112" s="28">
        <f t="shared" si="15"/>
        <v>-34.7750690038873</v>
      </c>
      <c r="T112" s="271"/>
      <c r="U112" s="272"/>
      <c r="V112" s="272"/>
      <c r="W112" s="272"/>
      <c r="X112" s="272"/>
    </row>
    <row r="113" customHeight="1" spans="1:24">
      <c r="A113" s="24">
        <v>107</v>
      </c>
      <c r="B113" s="24" t="s">
        <v>971</v>
      </c>
      <c r="C113" s="153" t="s">
        <v>972</v>
      </c>
      <c r="D113" s="265" t="s">
        <v>973</v>
      </c>
      <c r="E113" s="266" t="s">
        <v>974</v>
      </c>
      <c r="F113" s="22" t="s">
        <v>702</v>
      </c>
      <c r="G113" s="24">
        <v>1</v>
      </c>
      <c r="H113" s="24"/>
      <c r="I113" s="269">
        <v>41264</v>
      </c>
      <c r="J113" s="269">
        <v>41264</v>
      </c>
      <c r="K113" s="28">
        <v>46438.46</v>
      </c>
      <c r="L113" s="28">
        <v>4643.85</v>
      </c>
      <c r="M113" s="28">
        <v>17700</v>
      </c>
      <c r="N113" s="198">
        <v>15</v>
      </c>
      <c r="O113" s="28">
        <v>2655</v>
      </c>
      <c r="P113" s="28">
        <f>O113*0.13</f>
        <v>345.15</v>
      </c>
      <c r="Q113" s="28">
        <f t="shared" si="16"/>
        <v>3000.15</v>
      </c>
      <c r="R113" s="28">
        <f t="shared" si="14"/>
        <v>-1988.85</v>
      </c>
      <c r="S113" s="28">
        <f t="shared" si="15"/>
        <v>-42.8276107109403</v>
      </c>
      <c r="T113" s="271"/>
      <c r="U113" s="272"/>
      <c r="V113" s="272"/>
      <c r="W113" s="272"/>
      <c r="X113" s="272"/>
    </row>
    <row r="114" customHeight="1" spans="1:24">
      <c r="A114" s="24">
        <v>108</v>
      </c>
      <c r="B114" s="24" t="s">
        <v>975</v>
      </c>
      <c r="C114" s="267" t="s">
        <v>708</v>
      </c>
      <c r="D114" s="265" t="s">
        <v>976</v>
      </c>
      <c r="E114" s="266" t="s">
        <v>977</v>
      </c>
      <c r="F114" s="24" t="s">
        <v>702</v>
      </c>
      <c r="G114" s="24">
        <v>1</v>
      </c>
      <c r="H114" s="24"/>
      <c r="I114" s="269">
        <v>30317</v>
      </c>
      <c r="J114" s="269">
        <v>30317</v>
      </c>
      <c r="K114" s="28">
        <v>20094.91</v>
      </c>
      <c r="L114" s="28">
        <v>2009.49</v>
      </c>
      <c r="M114" s="28">
        <v>13700</v>
      </c>
      <c r="N114" s="198">
        <v>15</v>
      </c>
      <c r="O114" s="28">
        <v>2055</v>
      </c>
      <c r="P114" s="28">
        <f>O114*0.17</f>
        <v>349.35</v>
      </c>
      <c r="Q114" s="28">
        <f t="shared" si="16"/>
        <v>2404.35</v>
      </c>
      <c r="R114" s="28">
        <f t="shared" si="14"/>
        <v>45.51</v>
      </c>
      <c r="S114" s="28">
        <f t="shared" si="15"/>
        <v>2.26475374348715</v>
      </c>
      <c r="T114" s="271"/>
      <c r="U114" s="276"/>
      <c r="V114" s="272"/>
      <c r="W114" s="272"/>
      <c r="X114" s="272"/>
    </row>
    <row r="115" customHeight="1" spans="1:24">
      <c r="A115" s="24">
        <v>109</v>
      </c>
      <c r="B115" s="24" t="s">
        <v>978</v>
      </c>
      <c r="C115" s="265" t="s">
        <v>979</v>
      </c>
      <c r="D115" s="265" t="s">
        <v>980</v>
      </c>
      <c r="E115" s="266" t="s">
        <v>981</v>
      </c>
      <c r="F115" s="24" t="s">
        <v>702</v>
      </c>
      <c r="G115" s="24">
        <v>1</v>
      </c>
      <c r="H115" s="24"/>
      <c r="I115" s="269">
        <v>40036</v>
      </c>
      <c r="J115" s="269">
        <v>40036</v>
      </c>
      <c r="K115" s="28">
        <v>160256.41</v>
      </c>
      <c r="L115" s="28">
        <v>16025.64</v>
      </c>
      <c r="M115" s="28">
        <v>97300</v>
      </c>
      <c r="N115" s="198">
        <v>15</v>
      </c>
      <c r="O115" s="28">
        <v>14595</v>
      </c>
      <c r="P115" s="28">
        <f>O115*0.13</f>
        <v>1897.35</v>
      </c>
      <c r="Q115" s="28">
        <f t="shared" si="16"/>
        <v>16492.35</v>
      </c>
      <c r="R115" s="28">
        <f t="shared" si="14"/>
        <v>-1430.64</v>
      </c>
      <c r="S115" s="28">
        <f t="shared" si="15"/>
        <v>-8.92719417134042</v>
      </c>
      <c r="T115" s="271"/>
      <c r="U115" s="276"/>
      <c r="V115" s="272"/>
      <c r="W115" s="272"/>
      <c r="X115" s="272"/>
    </row>
    <row r="116" customHeight="1" spans="1:24">
      <c r="A116" s="24">
        <v>110</v>
      </c>
      <c r="B116" s="24" t="s">
        <v>982</v>
      </c>
      <c r="C116" s="265" t="s">
        <v>979</v>
      </c>
      <c r="D116" s="265" t="s">
        <v>980</v>
      </c>
      <c r="E116" s="266" t="s">
        <v>981</v>
      </c>
      <c r="F116" s="24" t="s">
        <v>702</v>
      </c>
      <c r="G116" s="24">
        <v>1</v>
      </c>
      <c r="H116" s="24"/>
      <c r="I116" s="269">
        <v>40036</v>
      </c>
      <c r="J116" s="269">
        <v>40036</v>
      </c>
      <c r="K116" s="28">
        <v>160256.41</v>
      </c>
      <c r="L116" s="28">
        <v>16025.64</v>
      </c>
      <c r="M116" s="28">
        <v>97300</v>
      </c>
      <c r="N116" s="198">
        <v>15</v>
      </c>
      <c r="O116" s="28">
        <v>14595</v>
      </c>
      <c r="P116" s="28">
        <f>O116*0.13</f>
        <v>1897.35</v>
      </c>
      <c r="Q116" s="28">
        <f t="shared" si="16"/>
        <v>16492.35</v>
      </c>
      <c r="R116" s="28">
        <f t="shared" si="14"/>
        <v>-1430.64</v>
      </c>
      <c r="S116" s="28">
        <f t="shared" si="15"/>
        <v>-8.92719417134042</v>
      </c>
      <c r="T116" s="271"/>
      <c r="U116" s="276"/>
      <c r="V116" s="272"/>
      <c r="W116" s="272"/>
      <c r="X116" s="272"/>
    </row>
    <row r="117" customHeight="1" spans="1:24">
      <c r="A117" s="24">
        <v>111</v>
      </c>
      <c r="B117" s="24" t="s">
        <v>983</v>
      </c>
      <c r="C117" s="265" t="s">
        <v>984</v>
      </c>
      <c r="D117" s="265" t="s">
        <v>985</v>
      </c>
      <c r="E117" s="266" t="s">
        <v>986</v>
      </c>
      <c r="F117" s="24" t="s">
        <v>702</v>
      </c>
      <c r="G117" s="24">
        <v>1</v>
      </c>
      <c r="H117" s="24"/>
      <c r="I117" s="269">
        <v>40084</v>
      </c>
      <c r="J117" s="269">
        <v>40084</v>
      </c>
      <c r="K117" s="28">
        <v>67948.73</v>
      </c>
      <c r="L117" s="28">
        <v>6794.87</v>
      </c>
      <c r="M117" s="28">
        <v>44200</v>
      </c>
      <c r="N117" s="198">
        <v>15</v>
      </c>
      <c r="O117" s="28">
        <v>6630</v>
      </c>
      <c r="P117" s="28">
        <f>O117*0.13</f>
        <v>861.9</v>
      </c>
      <c r="Q117" s="28">
        <f t="shared" si="16"/>
        <v>7491.9</v>
      </c>
      <c r="R117" s="28">
        <f t="shared" si="14"/>
        <v>-164.87</v>
      </c>
      <c r="S117" s="28">
        <f t="shared" si="15"/>
        <v>-2.42638932017831</v>
      </c>
      <c r="T117" s="271"/>
      <c r="U117" s="276"/>
      <c r="V117" s="272"/>
      <c r="W117" s="272"/>
      <c r="X117" s="272"/>
    </row>
    <row r="118" customHeight="1" spans="1:24">
      <c r="A118" s="24">
        <v>112</v>
      </c>
      <c r="B118" s="24" t="s">
        <v>987</v>
      </c>
      <c r="C118" s="265" t="s">
        <v>984</v>
      </c>
      <c r="D118" s="265" t="s">
        <v>985</v>
      </c>
      <c r="E118" s="266" t="s">
        <v>986</v>
      </c>
      <c r="F118" s="24" t="s">
        <v>702</v>
      </c>
      <c r="G118" s="24">
        <v>1</v>
      </c>
      <c r="H118" s="24"/>
      <c r="I118" s="269">
        <v>40084</v>
      </c>
      <c r="J118" s="269">
        <v>40084</v>
      </c>
      <c r="K118" s="28">
        <v>67948.73</v>
      </c>
      <c r="L118" s="28">
        <v>6794.87</v>
      </c>
      <c r="M118" s="28">
        <v>44200</v>
      </c>
      <c r="N118" s="198">
        <v>15</v>
      </c>
      <c r="O118" s="28">
        <v>6630</v>
      </c>
      <c r="P118" s="28">
        <f>O118*0.13</f>
        <v>861.9</v>
      </c>
      <c r="Q118" s="28">
        <f t="shared" si="16"/>
        <v>7491.9</v>
      </c>
      <c r="R118" s="28">
        <f t="shared" ref="R118:R158" si="17">O118-L118</f>
        <v>-164.87</v>
      </c>
      <c r="S118" s="28">
        <f t="shared" ref="S118:S158" si="18">IF(L118=0,"",R118/L118*100)</f>
        <v>-2.42638932017831</v>
      </c>
      <c r="T118" s="271"/>
      <c r="U118" s="276"/>
      <c r="V118" s="272"/>
      <c r="W118" s="272"/>
      <c r="X118" s="272"/>
    </row>
    <row r="119" customHeight="1" spans="1:24">
      <c r="A119" s="24">
        <v>113</v>
      </c>
      <c r="B119" s="24" t="s">
        <v>988</v>
      </c>
      <c r="C119" s="153" t="s">
        <v>767</v>
      </c>
      <c r="D119" s="265" t="s">
        <v>765</v>
      </c>
      <c r="E119" s="266" t="s">
        <v>989</v>
      </c>
      <c r="F119" s="24" t="s">
        <v>702</v>
      </c>
      <c r="G119" s="24">
        <v>1</v>
      </c>
      <c r="H119" s="24"/>
      <c r="I119" s="269">
        <v>23743</v>
      </c>
      <c r="J119" s="269">
        <v>23743</v>
      </c>
      <c r="K119" s="28">
        <v>53531.41</v>
      </c>
      <c r="L119" s="28">
        <v>5353.14</v>
      </c>
      <c r="M119" s="28">
        <v>16400</v>
      </c>
      <c r="N119" s="198">
        <v>18</v>
      </c>
      <c r="O119" s="28">
        <v>2952</v>
      </c>
      <c r="P119" s="28">
        <f t="shared" ref="P119:P133" si="19">O119*0.17</f>
        <v>501.84</v>
      </c>
      <c r="Q119" s="28">
        <f t="shared" si="16"/>
        <v>3453.84</v>
      </c>
      <c r="R119" s="28">
        <f t="shared" si="17"/>
        <v>-2401.14</v>
      </c>
      <c r="S119" s="28">
        <f t="shared" si="18"/>
        <v>-44.8547955032</v>
      </c>
      <c r="T119" s="271"/>
      <c r="U119" s="276"/>
      <c r="V119" s="272"/>
      <c r="W119" s="272"/>
      <c r="X119" s="272"/>
    </row>
    <row r="120" customHeight="1" spans="1:24">
      <c r="A120" s="24">
        <v>114</v>
      </c>
      <c r="B120" s="24" t="s">
        <v>990</v>
      </c>
      <c r="C120" s="265" t="s">
        <v>767</v>
      </c>
      <c r="D120" s="265" t="s">
        <v>765</v>
      </c>
      <c r="E120" s="266" t="s">
        <v>768</v>
      </c>
      <c r="F120" s="24" t="s">
        <v>702</v>
      </c>
      <c r="G120" s="24">
        <v>1</v>
      </c>
      <c r="H120" s="24"/>
      <c r="I120" s="269">
        <v>25569</v>
      </c>
      <c r="J120" s="269">
        <v>25569</v>
      </c>
      <c r="K120" s="28">
        <v>65376.58</v>
      </c>
      <c r="L120" s="28">
        <v>6537.66</v>
      </c>
      <c r="M120" s="28">
        <v>53100</v>
      </c>
      <c r="N120" s="198">
        <v>18</v>
      </c>
      <c r="O120" s="28">
        <v>9558</v>
      </c>
      <c r="P120" s="28">
        <f t="shared" si="19"/>
        <v>1624.86</v>
      </c>
      <c r="Q120" s="28">
        <f t="shared" si="16"/>
        <v>11182.86</v>
      </c>
      <c r="R120" s="28">
        <f t="shared" si="17"/>
        <v>3020.34</v>
      </c>
      <c r="S120" s="28">
        <f t="shared" si="18"/>
        <v>46.1990987601068</v>
      </c>
      <c r="T120" s="271"/>
      <c r="U120" s="276"/>
      <c r="V120" s="272"/>
      <c r="W120" s="272"/>
      <c r="X120" s="272"/>
    </row>
    <row r="121" customHeight="1" spans="1:24">
      <c r="A121" s="24">
        <v>115</v>
      </c>
      <c r="B121" s="24" t="s">
        <v>991</v>
      </c>
      <c r="C121" s="265" t="s">
        <v>767</v>
      </c>
      <c r="D121" s="265" t="s">
        <v>992</v>
      </c>
      <c r="E121" s="266" t="s">
        <v>770</v>
      </c>
      <c r="F121" s="24" t="s">
        <v>702</v>
      </c>
      <c r="G121" s="24">
        <v>1</v>
      </c>
      <c r="H121" s="24"/>
      <c r="I121" s="269">
        <v>25569</v>
      </c>
      <c r="J121" s="269">
        <v>25569</v>
      </c>
      <c r="K121" s="28">
        <v>71842.06</v>
      </c>
      <c r="L121" s="28">
        <v>7184.21</v>
      </c>
      <c r="M121" s="28">
        <v>53100</v>
      </c>
      <c r="N121" s="198">
        <v>18</v>
      </c>
      <c r="O121" s="28">
        <v>9558</v>
      </c>
      <c r="P121" s="28">
        <f t="shared" si="19"/>
        <v>1624.86</v>
      </c>
      <c r="Q121" s="28">
        <f t="shared" si="16"/>
        <v>11182.86</v>
      </c>
      <c r="R121" s="28">
        <f t="shared" si="17"/>
        <v>2373.79</v>
      </c>
      <c r="S121" s="28">
        <f t="shared" si="18"/>
        <v>33.0417679884079</v>
      </c>
      <c r="T121" s="271"/>
      <c r="U121" s="276"/>
      <c r="V121" s="272"/>
      <c r="W121" s="272"/>
      <c r="X121" s="272"/>
    </row>
    <row r="122" customHeight="1" spans="1:24">
      <c r="A122" s="24">
        <v>116</v>
      </c>
      <c r="B122" s="24" t="s">
        <v>993</v>
      </c>
      <c r="C122" s="265" t="s">
        <v>767</v>
      </c>
      <c r="D122" s="265" t="s">
        <v>994</v>
      </c>
      <c r="E122" s="266" t="s">
        <v>995</v>
      </c>
      <c r="F122" s="24" t="s">
        <v>702</v>
      </c>
      <c r="G122" s="24">
        <v>1</v>
      </c>
      <c r="H122" s="24"/>
      <c r="I122" s="269">
        <v>25934</v>
      </c>
      <c r="J122" s="269">
        <v>25934</v>
      </c>
      <c r="K122" s="28">
        <v>61674.43</v>
      </c>
      <c r="L122" s="28">
        <v>6167.44</v>
      </c>
      <c r="M122" s="28">
        <v>53100</v>
      </c>
      <c r="N122" s="198">
        <v>18</v>
      </c>
      <c r="O122" s="28">
        <v>9558</v>
      </c>
      <c r="P122" s="28">
        <f t="shared" si="19"/>
        <v>1624.86</v>
      </c>
      <c r="Q122" s="28">
        <f t="shared" si="16"/>
        <v>11182.86</v>
      </c>
      <c r="R122" s="28">
        <f t="shared" si="17"/>
        <v>3390.56</v>
      </c>
      <c r="S122" s="28">
        <f t="shared" si="18"/>
        <v>54.9751598718431</v>
      </c>
      <c r="T122" s="271"/>
      <c r="U122" s="276"/>
      <c r="V122" s="272"/>
      <c r="W122" s="272"/>
      <c r="X122" s="272"/>
    </row>
    <row r="123" customHeight="1" spans="1:24">
      <c r="A123" s="24">
        <v>117</v>
      </c>
      <c r="B123" s="24" t="s">
        <v>996</v>
      </c>
      <c r="C123" s="267" t="s">
        <v>767</v>
      </c>
      <c r="D123" s="265" t="s">
        <v>994</v>
      </c>
      <c r="E123" s="266" t="s">
        <v>997</v>
      </c>
      <c r="F123" s="24" t="s">
        <v>702</v>
      </c>
      <c r="G123" s="24">
        <v>1</v>
      </c>
      <c r="H123" s="24"/>
      <c r="I123" s="269">
        <v>30317</v>
      </c>
      <c r="J123" s="269">
        <v>30317</v>
      </c>
      <c r="K123" s="28">
        <v>81603.36</v>
      </c>
      <c r="L123" s="28">
        <v>8160.34</v>
      </c>
      <c r="M123" s="28">
        <v>53100</v>
      </c>
      <c r="N123" s="198">
        <v>18</v>
      </c>
      <c r="O123" s="28">
        <v>9558</v>
      </c>
      <c r="P123" s="28">
        <f t="shared" si="19"/>
        <v>1624.86</v>
      </c>
      <c r="Q123" s="28">
        <f t="shared" si="16"/>
        <v>11182.86</v>
      </c>
      <c r="R123" s="28">
        <f t="shared" si="17"/>
        <v>1397.66</v>
      </c>
      <c r="S123" s="28">
        <f t="shared" si="18"/>
        <v>17.1274726298169</v>
      </c>
      <c r="T123" s="271"/>
      <c r="U123" s="276"/>
      <c r="V123" s="272"/>
      <c r="W123" s="272"/>
      <c r="X123" s="272"/>
    </row>
    <row r="124" customHeight="1" spans="1:24">
      <c r="A124" s="24">
        <v>118</v>
      </c>
      <c r="B124" s="24" t="s">
        <v>998</v>
      </c>
      <c r="C124" s="267" t="s">
        <v>767</v>
      </c>
      <c r="D124" s="265" t="s">
        <v>994</v>
      </c>
      <c r="E124" s="266" t="s">
        <v>997</v>
      </c>
      <c r="F124" s="24" t="s">
        <v>702</v>
      </c>
      <c r="G124" s="24">
        <v>1</v>
      </c>
      <c r="H124" s="24"/>
      <c r="I124" s="269">
        <v>30317</v>
      </c>
      <c r="J124" s="269">
        <v>30317</v>
      </c>
      <c r="K124" s="28">
        <v>49603.36</v>
      </c>
      <c r="L124" s="28">
        <v>4960.34</v>
      </c>
      <c r="M124" s="28">
        <v>31000</v>
      </c>
      <c r="N124" s="198">
        <v>18</v>
      </c>
      <c r="O124" s="28">
        <v>5580</v>
      </c>
      <c r="P124" s="28">
        <f t="shared" si="19"/>
        <v>948.6</v>
      </c>
      <c r="Q124" s="28">
        <f t="shared" si="16"/>
        <v>6528.6</v>
      </c>
      <c r="R124" s="28">
        <f t="shared" si="17"/>
        <v>619.66</v>
      </c>
      <c r="S124" s="28">
        <f t="shared" si="18"/>
        <v>12.4922888350395</v>
      </c>
      <c r="T124" s="271"/>
      <c r="U124" s="276"/>
      <c r="V124" s="272"/>
      <c r="W124" s="272"/>
      <c r="X124" s="272"/>
    </row>
    <row r="125" customHeight="1" spans="1:24">
      <c r="A125" s="24">
        <v>119</v>
      </c>
      <c r="B125" s="24" t="s">
        <v>999</v>
      </c>
      <c r="C125" s="267" t="s">
        <v>767</v>
      </c>
      <c r="D125" s="265" t="s">
        <v>994</v>
      </c>
      <c r="E125" s="266" t="s">
        <v>1000</v>
      </c>
      <c r="F125" s="24" t="s">
        <v>702</v>
      </c>
      <c r="G125" s="24">
        <v>1</v>
      </c>
      <c r="H125" s="24"/>
      <c r="I125" s="269">
        <v>29587</v>
      </c>
      <c r="J125" s="269">
        <v>29587</v>
      </c>
      <c r="K125" s="28">
        <v>48071.16</v>
      </c>
      <c r="L125" s="28">
        <v>4807.12</v>
      </c>
      <c r="M125" s="28">
        <v>31000</v>
      </c>
      <c r="N125" s="198">
        <v>18</v>
      </c>
      <c r="O125" s="28">
        <v>5580</v>
      </c>
      <c r="P125" s="28">
        <f t="shared" si="19"/>
        <v>948.6</v>
      </c>
      <c r="Q125" s="28">
        <f t="shared" si="16"/>
        <v>6528.6</v>
      </c>
      <c r="R125" s="28">
        <f t="shared" si="17"/>
        <v>772.88</v>
      </c>
      <c r="S125" s="28">
        <f t="shared" si="18"/>
        <v>16.0778179034432</v>
      </c>
      <c r="T125" s="271"/>
      <c r="U125" s="276"/>
      <c r="V125" s="272"/>
      <c r="W125" s="272"/>
      <c r="X125" s="272"/>
    </row>
    <row r="126" customHeight="1" spans="1:24">
      <c r="A126" s="24">
        <v>120</v>
      </c>
      <c r="B126" s="24" t="s">
        <v>1001</v>
      </c>
      <c r="C126" s="267" t="s">
        <v>767</v>
      </c>
      <c r="D126" s="265" t="s">
        <v>994</v>
      </c>
      <c r="E126" s="266" t="s">
        <v>1002</v>
      </c>
      <c r="F126" s="24" t="s">
        <v>702</v>
      </c>
      <c r="G126" s="24">
        <v>1</v>
      </c>
      <c r="H126" s="24"/>
      <c r="I126" s="269">
        <v>38330</v>
      </c>
      <c r="J126" s="269">
        <v>38330</v>
      </c>
      <c r="K126" s="28">
        <v>300000</v>
      </c>
      <c r="L126" s="28">
        <v>30000</v>
      </c>
      <c r="M126" s="28">
        <v>265500</v>
      </c>
      <c r="N126" s="198">
        <v>18</v>
      </c>
      <c r="O126" s="28">
        <v>47790</v>
      </c>
      <c r="P126" s="28">
        <f t="shared" si="19"/>
        <v>8124.3</v>
      </c>
      <c r="Q126" s="28">
        <f t="shared" si="16"/>
        <v>55914.3</v>
      </c>
      <c r="R126" s="28">
        <f t="shared" si="17"/>
        <v>17790</v>
      </c>
      <c r="S126" s="28">
        <f t="shared" si="18"/>
        <v>59.3</v>
      </c>
      <c r="T126" s="271"/>
      <c r="U126" s="276"/>
      <c r="V126" s="272"/>
      <c r="W126" s="272"/>
      <c r="X126" s="272"/>
    </row>
    <row r="127" s="70" customFormat="1" customHeight="1" spans="1:24">
      <c r="A127" s="24">
        <v>121</v>
      </c>
      <c r="B127" s="80" t="s">
        <v>1003</v>
      </c>
      <c r="C127" s="267" t="s">
        <v>767</v>
      </c>
      <c r="D127" s="267" t="s">
        <v>994</v>
      </c>
      <c r="E127" s="266" t="s">
        <v>1002</v>
      </c>
      <c r="F127" s="80" t="s">
        <v>702</v>
      </c>
      <c r="G127" s="80">
        <v>1</v>
      </c>
      <c r="H127" s="80"/>
      <c r="I127" s="199">
        <v>38330</v>
      </c>
      <c r="J127" s="199">
        <v>38330</v>
      </c>
      <c r="K127" s="79">
        <v>332000</v>
      </c>
      <c r="L127" s="79">
        <v>33200</v>
      </c>
      <c r="M127" s="79">
        <v>265500</v>
      </c>
      <c r="N127" s="275">
        <v>18</v>
      </c>
      <c r="O127" s="79">
        <v>47790</v>
      </c>
      <c r="P127" s="28">
        <f t="shared" si="19"/>
        <v>8124.3</v>
      </c>
      <c r="Q127" s="79">
        <f t="shared" si="16"/>
        <v>55914.3</v>
      </c>
      <c r="R127" s="79">
        <f t="shared" si="17"/>
        <v>14590</v>
      </c>
      <c r="S127" s="79">
        <f t="shared" si="18"/>
        <v>43.9457831325301</v>
      </c>
      <c r="T127" s="278"/>
      <c r="U127" s="276"/>
      <c r="V127" s="272"/>
      <c r="W127" s="272"/>
      <c r="X127" s="272"/>
    </row>
    <row r="128" customHeight="1" spans="1:24">
      <c r="A128" s="24">
        <v>122</v>
      </c>
      <c r="B128" s="24" t="s">
        <v>1004</v>
      </c>
      <c r="C128" s="267" t="s">
        <v>767</v>
      </c>
      <c r="D128" s="265" t="s">
        <v>1005</v>
      </c>
      <c r="E128" s="266" t="s">
        <v>1002</v>
      </c>
      <c r="F128" s="24" t="s">
        <v>702</v>
      </c>
      <c r="G128" s="24">
        <v>1</v>
      </c>
      <c r="H128" s="24"/>
      <c r="I128" s="269">
        <v>38330</v>
      </c>
      <c r="J128" s="269">
        <v>38330</v>
      </c>
      <c r="K128" s="28">
        <v>339000</v>
      </c>
      <c r="L128" s="28">
        <v>33900</v>
      </c>
      <c r="M128" s="28">
        <v>265500</v>
      </c>
      <c r="N128" s="198">
        <v>18</v>
      </c>
      <c r="O128" s="28">
        <v>47790</v>
      </c>
      <c r="P128" s="28">
        <f t="shared" si="19"/>
        <v>8124.3</v>
      </c>
      <c r="Q128" s="28">
        <f t="shared" si="16"/>
        <v>55914.3</v>
      </c>
      <c r="R128" s="28">
        <f t="shared" si="17"/>
        <v>13890</v>
      </c>
      <c r="S128" s="28">
        <f t="shared" si="18"/>
        <v>40.9734513274336</v>
      </c>
      <c r="T128" s="271"/>
      <c r="U128" s="276"/>
      <c r="V128" s="272"/>
      <c r="W128" s="272"/>
      <c r="X128" s="272"/>
    </row>
    <row r="129" customHeight="1" spans="1:24">
      <c r="A129" s="24">
        <v>123</v>
      </c>
      <c r="B129" s="24" t="s">
        <v>1006</v>
      </c>
      <c r="C129" s="267" t="s">
        <v>780</v>
      </c>
      <c r="D129" s="265" t="s">
        <v>1007</v>
      </c>
      <c r="E129" s="274" t="s">
        <v>1008</v>
      </c>
      <c r="F129" s="24" t="s">
        <v>702</v>
      </c>
      <c r="G129" s="148">
        <v>1</v>
      </c>
      <c r="H129" s="24"/>
      <c r="I129" s="269">
        <v>39637</v>
      </c>
      <c r="J129" s="269">
        <v>39637</v>
      </c>
      <c r="K129" s="41">
        <v>45700</v>
      </c>
      <c r="L129" s="41">
        <v>4570</v>
      </c>
      <c r="M129" s="28">
        <v>31000</v>
      </c>
      <c r="N129" s="198">
        <v>18</v>
      </c>
      <c r="O129" s="28">
        <v>5580</v>
      </c>
      <c r="P129" s="28">
        <f t="shared" si="19"/>
        <v>948.6</v>
      </c>
      <c r="Q129" s="28">
        <f t="shared" si="16"/>
        <v>6528.6</v>
      </c>
      <c r="R129" s="28">
        <f t="shared" si="17"/>
        <v>1010</v>
      </c>
      <c r="S129" s="28">
        <f t="shared" si="18"/>
        <v>22.1006564551422</v>
      </c>
      <c r="T129" s="271"/>
      <c r="U129" s="285"/>
      <c r="V129" s="272"/>
      <c r="W129" s="272"/>
      <c r="X129" s="272"/>
    </row>
    <row r="130" customHeight="1" spans="1:24">
      <c r="A130" s="24">
        <v>124</v>
      </c>
      <c r="B130" s="24" t="s">
        <v>1009</v>
      </c>
      <c r="C130" s="265" t="s">
        <v>780</v>
      </c>
      <c r="D130" s="265" t="s">
        <v>1007</v>
      </c>
      <c r="E130" s="274" t="s">
        <v>1008</v>
      </c>
      <c r="F130" s="24" t="s">
        <v>702</v>
      </c>
      <c r="G130" s="148">
        <v>1</v>
      </c>
      <c r="H130" s="24"/>
      <c r="I130" s="269">
        <v>39637</v>
      </c>
      <c r="J130" s="269">
        <v>39637</v>
      </c>
      <c r="K130" s="41">
        <v>48300</v>
      </c>
      <c r="L130" s="41">
        <v>4830</v>
      </c>
      <c r="M130" s="28">
        <v>31000</v>
      </c>
      <c r="N130" s="198">
        <v>18</v>
      </c>
      <c r="O130" s="28">
        <v>5580</v>
      </c>
      <c r="P130" s="28">
        <f t="shared" si="19"/>
        <v>948.6</v>
      </c>
      <c r="Q130" s="28">
        <f t="shared" si="16"/>
        <v>6528.6</v>
      </c>
      <c r="R130" s="28">
        <f t="shared" si="17"/>
        <v>750</v>
      </c>
      <c r="S130" s="28">
        <f t="shared" si="18"/>
        <v>15.527950310559</v>
      </c>
      <c r="T130" s="271"/>
      <c r="U130" s="285"/>
      <c r="V130" s="272"/>
      <c r="W130" s="272"/>
      <c r="X130" s="272"/>
    </row>
    <row r="131" customHeight="1" spans="1:24">
      <c r="A131" s="24">
        <v>125</v>
      </c>
      <c r="B131" s="24" t="s">
        <v>1010</v>
      </c>
      <c r="C131" s="265" t="s">
        <v>780</v>
      </c>
      <c r="D131" s="265" t="s">
        <v>1007</v>
      </c>
      <c r="E131" s="274" t="s">
        <v>1008</v>
      </c>
      <c r="F131" s="24" t="s">
        <v>702</v>
      </c>
      <c r="G131" s="148">
        <v>1</v>
      </c>
      <c r="H131" s="24"/>
      <c r="I131" s="269">
        <v>39637</v>
      </c>
      <c r="J131" s="269">
        <v>39637</v>
      </c>
      <c r="K131" s="41">
        <v>47400</v>
      </c>
      <c r="L131" s="41">
        <v>4740</v>
      </c>
      <c r="M131" s="28">
        <v>31000</v>
      </c>
      <c r="N131" s="198">
        <v>18</v>
      </c>
      <c r="O131" s="28">
        <v>5580</v>
      </c>
      <c r="P131" s="28">
        <f t="shared" si="19"/>
        <v>948.6</v>
      </c>
      <c r="Q131" s="28">
        <f t="shared" si="16"/>
        <v>6528.6</v>
      </c>
      <c r="R131" s="28">
        <f t="shared" si="17"/>
        <v>840</v>
      </c>
      <c r="S131" s="28">
        <f t="shared" si="18"/>
        <v>17.7215189873418</v>
      </c>
      <c r="T131" s="271"/>
      <c r="U131" s="285"/>
      <c r="V131" s="272"/>
      <c r="W131" s="272"/>
      <c r="X131" s="272"/>
    </row>
    <row r="132" customHeight="1" spans="1:24">
      <c r="A132" s="24">
        <v>126</v>
      </c>
      <c r="B132" s="24" t="s">
        <v>1011</v>
      </c>
      <c r="C132" s="265" t="s">
        <v>784</v>
      </c>
      <c r="D132" s="265" t="s">
        <v>788</v>
      </c>
      <c r="E132" s="274" t="s">
        <v>1012</v>
      </c>
      <c r="F132" s="24" t="s">
        <v>702</v>
      </c>
      <c r="G132" s="148">
        <v>1</v>
      </c>
      <c r="H132" s="24"/>
      <c r="I132" s="269">
        <v>39633</v>
      </c>
      <c r="J132" s="269">
        <v>39633</v>
      </c>
      <c r="K132" s="41">
        <v>275625</v>
      </c>
      <c r="L132" s="41">
        <v>27562.5</v>
      </c>
      <c r="M132" s="28">
        <v>141600</v>
      </c>
      <c r="N132" s="198">
        <v>18</v>
      </c>
      <c r="O132" s="28">
        <v>25488</v>
      </c>
      <c r="P132" s="28">
        <f t="shared" si="19"/>
        <v>4332.96</v>
      </c>
      <c r="Q132" s="28">
        <f t="shared" si="16"/>
        <v>29820.96</v>
      </c>
      <c r="R132" s="28">
        <f t="shared" si="17"/>
        <v>-2074.5</v>
      </c>
      <c r="S132" s="28">
        <f t="shared" si="18"/>
        <v>-7.5265306122449</v>
      </c>
      <c r="T132" s="271"/>
      <c r="U132" s="285"/>
      <c r="V132" s="272"/>
      <c r="W132" s="272"/>
      <c r="X132" s="272"/>
    </row>
    <row r="133" customHeight="1" spans="1:24">
      <c r="A133" s="24">
        <v>127</v>
      </c>
      <c r="B133" s="24" t="s">
        <v>1013</v>
      </c>
      <c r="C133" s="265" t="s">
        <v>784</v>
      </c>
      <c r="D133" s="265" t="s">
        <v>1014</v>
      </c>
      <c r="E133" s="274" t="s">
        <v>1012</v>
      </c>
      <c r="F133" s="24" t="s">
        <v>702</v>
      </c>
      <c r="G133" s="148">
        <v>1</v>
      </c>
      <c r="H133" s="24"/>
      <c r="I133" s="269">
        <v>39633</v>
      </c>
      <c r="J133" s="269">
        <v>39633</v>
      </c>
      <c r="K133" s="41">
        <v>354375</v>
      </c>
      <c r="L133" s="41">
        <v>35437.5</v>
      </c>
      <c r="M133" s="28">
        <v>265500</v>
      </c>
      <c r="N133" s="198">
        <v>18</v>
      </c>
      <c r="O133" s="28">
        <v>47790</v>
      </c>
      <c r="P133" s="28">
        <f t="shared" si="19"/>
        <v>8124.3</v>
      </c>
      <c r="Q133" s="28">
        <f t="shared" si="16"/>
        <v>55914.3</v>
      </c>
      <c r="R133" s="28">
        <f t="shared" si="17"/>
        <v>12352.5</v>
      </c>
      <c r="S133" s="28">
        <f t="shared" si="18"/>
        <v>34.8571428571429</v>
      </c>
      <c r="T133" s="271"/>
      <c r="U133" s="285"/>
      <c r="V133" s="272"/>
      <c r="W133" s="272"/>
      <c r="X133" s="272"/>
    </row>
    <row r="134" customHeight="1" spans="1:24">
      <c r="A134" s="24">
        <v>128</v>
      </c>
      <c r="B134" s="24" t="s">
        <v>1015</v>
      </c>
      <c r="C134" s="265" t="s">
        <v>780</v>
      </c>
      <c r="D134" s="265" t="s">
        <v>1016</v>
      </c>
      <c r="E134" s="274" t="s">
        <v>786</v>
      </c>
      <c r="F134" s="24" t="s">
        <v>702</v>
      </c>
      <c r="G134" s="148">
        <v>1</v>
      </c>
      <c r="H134" s="24"/>
      <c r="I134" s="269">
        <v>39973</v>
      </c>
      <c r="J134" s="269">
        <v>39973</v>
      </c>
      <c r="K134" s="41">
        <v>82585.47</v>
      </c>
      <c r="L134" s="41">
        <v>8258.55</v>
      </c>
      <c r="M134" s="28">
        <v>69000</v>
      </c>
      <c r="N134" s="198">
        <v>18</v>
      </c>
      <c r="O134" s="28">
        <v>12420</v>
      </c>
      <c r="P134" s="28">
        <f>O134*0.13</f>
        <v>1614.6</v>
      </c>
      <c r="Q134" s="28">
        <f t="shared" si="16"/>
        <v>14034.6</v>
      </c>
      <c r="R134" s="28">
        <f t="shared" si="17"/>
        <v>4161.45</v>
      </c>
      <c r="S134" s="28">
        <f t="shared" si="18"/>
        <v>50.3895962366275</v>
      </c>
      <c r="T134" s="271"/>
      <c r="U134" s="285"/>
      <c r="V134" s="272"/>
      <c r="W134" s="272"/>
      <c r="X134" s="272"/>
    </row>
    <row r="135" customHeight="1" spans="1:24">
      <c r="A135" s="24">
        <v>129</v>
      </c>
      <c r="B135" s="24" t="s">
        <v>1017</v>
      </c>
      <c r="C135" s="265" t="s">
        <v>780</v>
      </c>
      <c r="D135" s="265" t="s">
        <v>1016</v>
      </c>
      <c r="E135" s="274" t="s">
        <v>786</v>
      </c>
      <c r="F135" s="24" t="s">
        <v>702</v>
      </c>
      <c r="G135" s="148">
        <v>1</v>
      </c>
      <c r="H135" s="24"/>
      <c r="I135" s="269">
        <v>39973</v>
      </c>
      <c r="J135" s="269">
        <v>39973</v>
      </c>
      <c r="K135" s="41">
        <v>82585.47</v>
      </c>
      <c r="L135" s="41">
        <v>8258.55</v>
      </c>
      <c r="M135" s="28">
        <v>69000</v>
      </c>
      <c r="N135" s="198">
        <v>18</v>
      </c>
      <c r="O135" s="28">
        <v>12420</v>
      </c>
      <c r="P135" s="28">
        <f>O135*0.13</f>
        <v>1614.6</v>
      </c>
      <c r="Q135" s="28">
        <f t="shared" si="16"/>
        <v>14034.6</v>
      </c>
      <c r="R135" s="28">
        <f t="shared" si="17"/>
        <v>4161.45</v>
      </c>
      <c r="S135" s="28">
        <f t="shared" si="18"/>
        <v>50.3895962366275</v>
      </c>
      <c r="T135" s="271"/>
      <c r="U135" s="285"/>
      <c r="V135" s="272"/>
      <c r="W135" s="272"/>
      <c r="X135" s="272"/>
    </row>
    <row r="136" customHeight="1" spans="1:24">
      <c r="A136" s="24">
        <v>130</v>
      </c>
      <c r="B136" s="24" t="s">
        <v>1018</v>
      </c>
      <c r="C136" s="265" t="s">
        <v>780</v>
      </c>
      <c r="D136" s="265" t="s">
        <v>1016</v>
      </c>
      <c r="E136" s="274" t="s">
        <v>786</v>
      </c>
      <c r="F136" s="24" t="s">
        <v>702</v>
      </c>
      <c r="G136" s="148">
        <v>1</v>
      </c>
      <c r="H136" s="24"/>
      <c r="I136" s="269">
        <v>39973</v>
      </c>
      <c r="J136" s="269">
        <v>39973</v>
      </c>
      <c r="K136" s="41">
        <v>82585.47</v>
      </c>
      <c r="L136" s="41">
        <v>8258.55</v>
      </c>
      <c r="M136" s="28">
        <v>69000</v>
      </c>
      <c r="N136" s="198">
        <v>18</v>
      </c>
      <c r="O136" s="28">
        <v>12420</v>
      </c>
      <c r="P136" s="28">
        <f>O136*0.13</f>
        <v>1614.6</v>
      </c>
      <c r="Q136" s="28">
        <f t="shared" ref="Q136:Q167" si="20">O136+P136</f>
        <v>14034.6</v>
      </c>
      <c r="R136" s="28">
        <f t="shared" si="17"/>
        <v>4161.45</v>
      </c>
      <c r="S136" s="28">
        <f t="shared" si="18"/>
        <v>50.3895962366275</v>
      </c>
      <c r="T136" s="271"/>
      <c r="U136" s="285"/>
      <c r="V136" s="272"/>
      <c r="W136" s="272"/>
      <c r="X136" s="272"/>
    </row>
    <row r="137" customHeight="1" spans="1:24">
      <c r="A137" s="24">
        <v>131</v>
      </c>
      <c r="B137" s="24" t="s">
        <v>1019</v>
      </c>
      <c r="C137" s="265" t="s">
        <v>780</v>
      </c>
      <c r="D137" s="265" t="s">
        <v>1016</v>
      </c>
      <c r="E137" s="274" t="s">
        <v>786</v>
      </c>
      <c r="F137" s="24" t="s">
        <v>702</v>
      </c>
      <c r="G137" s="148">
        <v>1</v>
      </c>
      <c r="H137" s="24"/>
      <c r="I137" s="269">
        <v>39973</v>
      </c>
      <c r="J137" s="269">
        <v>39973</v>
      </c>
      <c r="K137" s="41">
        <v>82585.47</v>
      </c>
      <c r="L137" s="41">
        <v>8258.55</v>
      </c>
      <c r="M137" s="28">
        <v>69000</v>
      </c>
      <c r="N137" s="198">
        <v>18</v>
      </c>
      <c r="O137" s="28">
        <v>12420</v>
      </c>
      <c r="P137" s="28">
        <f>O137*0.13</f>
        <v>1614.6</v>
      </c>
      <c r="Q137" s="28">
        <f t="shared" si="20"/>
        <v>14034.6</v>
      </c>
      <c r="R137" s="28">
        <f t="shared" si="17"/>
        <v>4161.45</v>
      </c>
      <c r="S137" s="28">
        <f t="shared" si="18"/>
        <v>50.3895962366275</v>
      </c>
      <c r="T137" s="271"/>
      <c r="U137" s="285"/>
      <c r="V137" s="272"/>
      <c r="W137" s="272"/>
      <c r="X137" s="272"/>
    </row>
    <row r="138" customHeight="1" spans="1:24">
      <c r="A138" s="24">
        <v>132</v>
      </c>
      <c r="B138" s="24" t="s">
        <v>1020</v>
      </c>
      <c r="C138" s="265" t="s">
        <v>780</v>
      </c>
      <c r="D138" s="265" t="s">
        <v>1016</v>
      </c>
      <c r="E138" s="266" t="s">
        <v>786</v>
      </c>
      <c r="F138" s="24" t="s">
        <v>702</v>
      </c>
      <c r="G138" s="24">
        <v>1</v>
      </c>
      <c r="H138" s="24"/>
      <c r="I138" s="269">
        <v>39973</v>
      </c>
      <c r="J138" s="269">
        <v>39973</v>
      </c>
      <c r="K138" s="28">
        <v>82585.47</v>
      </c>
      <c r="L138" s="28">
        <v>8258.55</v>
      </c>
      <c r="M138" s="28">
        <v>69000</v>
      </c>
      <c r="N138" s="198">
        <v>18</v>
      </c>
      <c r="O138" s="28">
        <v>12420</v>
      </c>
      <c r="P138" s="28">
        <f>O138*0.13</f>
        <v>1614.6</v>
      </c>
      <c r="Q138" s="28">
        <f t="shared" si="20"/>
        <v>14034.6</v>
      </c>
      <c r="R138" s="28">
        <f t="shared" si="17"/>
        <v>4161.45</v>
      </c>
      <c r="S138" s="28">
        <f t="shared" si="18"/>
        <v>50.3895962366275</v>
      </c>
      <c r="T138" s="271"/>
      <c r="U138" s="276"/>
      <c r="V138" s="272"/>
      <c r="W138" s="272"/>
      <c r="X138" s="272"/>
    </row>
    <row r="139" customHeight="1" spans="1:24">
      <c r="A139" s="24">
        <v>133</v>
      </c>
      <c r="B139" s="24" t="s">
        <v>1021</v>
      </c>
      <c r="C139" s="265" t="s">
        <v>1022</v>
      </c>
      <c r="D139" s="265" t="s">
        <v>1023</v>
      </c>
      <c r="E139" s="266" t="s">
        <v>1024</v>
      </c>
      <c r="F139" s="24" t="s">
        <v>702</v>
      </c>
      <c r="G139" s="24">
        <v>1</v>
      </c>
      <c r="H139" s="24"/>
      <c r="I139" s="269">
        <v>38026</v>
      </c>
      <c r="J139" s="269">
        <v>38026</v>
      </c>
      <c r="K139" s="28">
        <v>9500</v>
      </c>
      <c r="L139" s="28">
        <v>950</v>
      </c>
      <c r="M139" s="28">
        <v>7500</v>
      </c>
      <c r="N139" s="198">
        <v>15</v>
      </c>
      <c r="O139" s="28">
        <v>1125</v>
      </c>
      <c r="P139" s="28">
        <f>O139*0.17</f>
        <v>191.25</v>
      </c>
      <c r="Q139" s="28">
        <f t="shared" si="20"/>
        <v>1316.25</v>
      </c>
      <c r="R139" s="28">
        <f t="shared" si="17"/>
        <v>175</v>
      </c>
      <c r="S139" s="28">
        <f t="shared" si="18"/>
        <v>18.4210526315789</v>
      </c>
      <c r="T139" s="271"/>
      <c r="U139" s="276"/>
      <c r="V139" s="272"/>
      <c r="W139" s="272"/>
      <c r="X139" s="272"/>
    </row>
    <row r="140" customHeight="1" spans="1:24">
      <c r="A140" s="24">
        <v>134</v>
      </c>
      <c r="B140" s="24" t="s">
        <v>1025</v>
      </c>
      <c r="C140" s="265" t="s">
        <v>1026</v>
      </c>
      <c r="D140" s="265" t="s">
        <v>1027</v>
      </c>
      <c r="E140" s="266" t="s">
        <v>1028</v>
      </c>
      <c r="F140" s="24" t="s">
        <v>702</v>
      </c>
      <c r="G140" s="24">
        <v>1</v>
      </c>
      <c r="H140" s="24"/>
      <c r="I140" s="269">
        <v>40886</v>
      </c>
      <c r="J140" s="269">
        <v>40886</v>
      </c>
      <c r="K140" s="28">
        <v>22500</v>
      </c>
      <c r="L140" s="28">
        <v>2250</v>
      </c>
      <c r="M140" s="28">
        <v>17700</v>
      </c>
      <c r="N140" s="198">
        <v>15</v>
      </c>
      <c r="O140" s="28">
        <v>2655</v>
      </c>
      <c r="P140" s="28">
        <f>O140*0.13</f>
        <v>345.15</v>
      </c>
      <c r="Q140" s="28">
        <f t="shared" si="20"/>
        <v>3000.15</v>
      </c>
      <c r="R140" s="28">
        <f t="shared" si="17"/>
        <v>405</v>
      </c>
      <c r="S140" s="28">
        <f t="shared" si="18"/>
        <v>18</v>
      </c>
      <c r="T140" s="271"/>
      <c r="U140" s="276"/>
      <c r="V140" s="272"/>
      <c r="W140" s="272"/>
      <c r="X140" s="272"/>
    </row>
    <row r="141" customHeight="1" spans="1:24">
      <c r="A141" s="24">
        <v>135</v>
      </c>
      <c r="B141" s="24" t="s">
        <v>1029</v>
      </c>
      <c r="C141" s="265" t="s">
        <v>792</v>
      </c>
      <c r="D141" s="265" t="s">
        <v>1030</v>
      </c>
      <c r="E141" s="266" t="s">
        <v>1031</v>
      </c>
      <c r="F141" s="24" t="s">
        <v>702</v>
      </c>
      <c r="G141" s="24">
        <v>1</v>
      </c>
      <c r="H141" s="24"/>
      <c r="I141" s="269">
        <v>32264</v>
      </c>
      <c r="J141" s="269">
        <v>32264</v>
      </c>
      <c r="K141" s="28">
        <v>12938</v>
      </c>
      <c r="L141" s="28">
        <v>1293.8</v>
      </c>
      <c r="M141" s="28">
        <v>9300</v>
      </c>
      <c r="N141" s="198">
        <v>15</v>
      </c>
      <c r="O141" s="28">
        <v>1395</v>
      </c>
      <c r="P141" s="28">
        <f>O141*0.17</f>
        <v>237.15</v>
      </c>
      <c r="Q141" s="28">
        <f t="shared" si="20"/>
        <v>1632.15</v>
      </c>
      <c r="R141" s="28">
        <f t="shared" si="17"/>
        <v>101.2</v>
      </c>
      <c r="S141" s="28">
        <f t="shared" si="18"/>
        <v>7.82191992579997</v>
      </c>
      <c r="T141" s="271"/>
      <c r="U141" s="276"/>
      <c r="V141" s="272"/>
      <c r="W141" s="272"/>
      <c r="X141" s="272"/>
    </row>
    <row r="142" customHeight="1" spans="1:24">
      <c r="A142" s="24">
        <v>136</v>
      </c>
      <c r="B142" s="24" t="s">
        <v>1032</v>
      </c>
      <c r="C142" s="265" t="s">
        <v>792</v>
      </c>
      <c r="D142" s="265" t="s">
        <v>1030</v>
      </c>
      <c r="E142" s="266" t="s">
        <v>1031</v>
      </c>
      <c r="F142" s="24" t="s">
        <v>702</v>
      </c>
      <c r="G142" s="24">
        <v>1</v>
      </c>
      <c r="H142" s="24"/>
      <c r="I142" s="269">
        <v>32143</v>
      </c>
      <c r="J142" s="269">
        <v>32143</v>
      </c>
      <c r="K142" s="28">
        <v>33578</v>
      </c>
      <c r="L142" s="28">
        <v>3357.8</v>
      </c>
      <c r="M142" s="28">
        <v>30100</v>
      </c>
      <c r="N142" s="198">
        <v>15</v>
      </c>
      <c r="O142" s="28">
        <v>4515</v>
      </c>
      <c r="P142" s="28">
        <f>O142*0.17</f>
        <v>767.55</v>
      </c>
      <c r="Q142" s="28">
        <f t="shared" si="20"/>
        <v>5282.55</v>
      </c>
      <c r="R142" s="28">
        <f t="shared" si="17"/>
        <v>1157.2</v>
      </c>
      <c r="S142" s="28">
        <f t="shared" si="18"/>
        <v>34.4630412770266</v>
      </c>
      <c r="T142" s="271"/>
      <c r="U142" s="276"/>
      <c r="V142" s="272"/>
      <c r="W142" s="272"/>
      <c r="X142" s="272"/>
    </row>
    <row r="143" customHeight="1" spans="1:24">
      <c r="A143" s="24">
        <v>137</v>
      </c>
      <c r="B143" s="24" t="s">
        <v>1033</v>
      </c>
      <c r="C143" s="265" t="s">
        <v>1034</v>
      </c>
      <c r="D143" s="265"/>
      <c r="E143" s="266" t="s">
        <v>768</v>
      </c>
      <c r="F143" s="24" t="s">
        <v>702</v>
      </c>
      <c r="G143" s="24">
        <v>1</v>
      </c>
      <c r="H143" s="24"/>
      <c r="I143" s="269">
        <v>27030</v>
      </c>
      <c r="J143" s="269">
        <v>27030</v>
      </c>
      <c r="K143" s="28">
        <v>7697</v>
      </c>
      <c r="L143" s="28">
        <v>769.7</v>
      </c>
      <c r="M143" s="28">
        <v>4400</v>
      </c>
      <c r="N143" s="198">
        <v>15</v>
      </c>
      <c r="O143" s="28">
        <v>660</v>
      </c>
      <c r="P143" s="28">
        <f>O143*0.17</f>
        <v>112.2</v>
      </c>
      <c r="Q143" s="28">
        <f t="shared" si="20"/>
        <v>772.2</v>
      </c>
      <c r="R143" s="28">
        <f t="shared" si="17"/>
        <v>-109.7</v>
      </c>
      <c r="S143" s="28">
        <f t="shared" si="18"/>
        <v>-14.2523060932831</v>
      </c>
      <c r="T143" s="271"/>
      <c r="U143" s="276"/>
      <c r="V143" s="272"/>
      <c r="W143" s="272"/>
      <c r="X143" s="272"/>
    </row>
    <row r="144" customHeight="1" spans="1:24">
      <c r="A144" s="24">
        <v>138</v>
      </c>
      <c r="B144" s="24" t="s">
        <v>1035</v>
      </c>
      <c r="C144" s="265" t="s">
        <v>792</v>
      </c>
      <c r="D144" s="265" t="s">
        <v>1036</v>
      </c>
      <c r="E144" s="266" t="s">
        <v>1037</v>
      </c>
      <c r="F144" s="24" t="s">
        <v>702</v>
      </c>
      <c r="G144" s="24">
        <v>1</v>
      </c>
      <c r="H144" s="24"/>
      <c r="I144" s="269">
        <v>38182</v>
      </c>
      <c r="J144" s="269">
        <v>38182</v>
      </c>
      <c r="K144" s="28">
        <v>62000</v>
      </c>
      <c r="L144" s="28">
        <v>6200</v>
      </c>
      <c r="M144" s="28">
        <v>30100</v>
      </c>
      <c r="N144" s="198">
        <v>15</v>
      </c>
      <c r="O144" s="28">
        <v>4515</v>
      </c>
      <c r="P144" s="28">
        <f>O144*0.17</f>
        <v>767.55</v>
      </c>
      <c r="Q144" s="28">
        <f t="shared" si="20"/>
        <v>5282.55</v>
      </c>
      <c r="R144" s="28">
        <f t="shared" si="17"/>
        <v>-1685</v>
      </c>
      <c r="S144" s="28">
        <f t="shared" si="18"/>
        <v>-27.1774193548387</v>
      </c>
      <c r="T144" s="271"/>
      <c r="U144" s="276"/>
      <c r="V144" s="272"/>
      <c r="W144" s="272"/>
      <c r="X144" s="272"/>
    </row>
    <row r="145" customHeight="1" spans="1:24">
      <c r="A145" s="24">
        <v>139</v>
      </c>
      <c r="B145" s="24" t="s">
        <v>1038</v>
      </c>
      <c r="C145" s="265" t="s">
        <v>792</v>
      </c>
      <c r="D145" s="265" t="s">
        <v>1039</v>
      </c>
      <c r="E145" s="266" t="s">
        <v>1037</v>
      </c>
      <c r="F145" s="24" t="s">
        <v>702</v>
      </c>
      <c r="G145" s="24">
        <v>1</v>
      </c>
      <c r="H145" s="24"/>
      <c r="I145" s="269">
        <v>40184</v>
      </c>
      <c r="J145" s="269">
        <v>40184</v>
      </c>
      <c r="K145" s="28">
        <v>65961.54</v>
      </c>
      <c r="L145" s="28">
        <v>6596.15</v>
      </c>
      <c r="M145" s="28">
        <v>30100</v>
      </c>
      <c r="N145" s="198">
        <v>15</v>
      </c>
      <c r="O145" s="28">
        <v>4515</v>
      </c>
      <c r="P145" s="28">
        <f t="shared" ref="P145:P150" si="21">O145*0.13</f>
        <v>586.95</v>
      </c>
      <c r="Q145" s="28">
        <f t="shared" si="20"/>
        <v>5101.95</v>
      </c>
      <c r="R145" s="28">
        <f t="shared" si="17"/>
        <v>-2081.15</v>
      </c>
      <c r="S145" s="28">
        <f t="shared" si="18"/>
        <v>-31.5509804961985</v>
      </c>
      <c r="T145" s="271"/>
      <c r="U145" s="276"/>
      <c r="V145" s="272"/>
      <c r="W145" s="272"/>
      <c r="X145" s="272"/>
    </row>
    <row r="146" customHeight="1" spans="1:24">
      <c r="A146" s="24">
        <v>140</v>
      </c>
      <c r="B146" s="24" t="s">
        <v>1040</v>
      </c>
      <c r="C146" s="153" t="s">
        <v>792</v>
      </c>
      <c r="D146" s="265" t="s">
        <v>1041</v>
      </c>
      <c r="E146" s="266" t="s">
        <v>794</v>
      </c>
      <c r="F146" s="22" t="s">
        <v>702</v>
      </c>
      <c r="G146" s="24">
        <v>1</v>
      </c>
      <c r="H146" s="24"/>
      <c r="I146" s="269">
        <v>40588</v>
      </c>
      <c r="J146" s="269">
        <v>40588</v>
      </c>
      <c r="K146" s="28">
        <v>73983.86</v>
      </c>
      <c r="L146" s="28">
        <v>7398.39</v>
      </c>
      <c r="M146" s="28">
        <v>66400</v>
      </c>
      <c r="N146" s="198">
        <v>15</v>
      </c>
      <c r="O146" s="28">
        <v>9960</v>
      </c>
      <c r="P146" s="28">
        <f t="shared" si="21"/>
        <v>1294.8</v>
      </c>
      <c r="Q146" s="28">
        <f t="shared" si="20"/>
        <v>11254.8</v>
      </c>
      <c r="R146" s="28">
        <f t="shared" si="17"/>
        <v>2561.61</v>
      </c>
      <c r="S146" s="28">
        <f t="shared" si="18"/>
        <v>34.6238843856569</v>
      </c>
      <c r="T146" s="271"/>
      <c r="U146" s="276"/>
      <c r="V146" s="272"/>
      <c r="W146" s="272"/>
      <c r="X146" s="272"/>
    </row>
    <row r="147" customHeight="1" spans="1:24">
      <c r="A147" s="24">
        <v>141</v>
      </c>
      <c r="B147" s="24" t="s">
        <v>1042</v>
      </c>
      <c r="C147" s="153" t="s">
        <v>792</v>
      </c>
      <c r="D147" s="265" t="s">
        <v>1041</v>
      </c>
      <c r="E147" s="266" t="s">
        <v>794</v>
      </c>
      <c r="F147" s="22" t="s">
        <v>702</v>
      </c>
      <c r="G147" s="24">
        <v>1</v>
      </c>
      <c r="H147" s="24"/>
      <c r="I147" s="269">
        <v>40830</v>
      </c>
      <c r="J147" s="269">
        <v>40830</v>
      </c>
      <c r="K147" s="28">
        <v>88967.55</v>
      </c>
      <c r="L147" s="28">
        <v>8896.76</v>
      </c>
      <c r="M147" s="28">
        <v>66400</v>
      </c>
      <c r="N147" s="198">
        <v>15</v>
      </c>
      <c r="O147" s="28">
        <v>9960</v>
      </c>
      <c r="P147" s="28">
        <f t="shared" si="21"/>
        <v>1294.8</v>
      </c>
      <c r="Q147" s="28">
        <f t="shared" si="20"/>
        <v>11254.8</v>
      </c>
      <c r="R147" s="28">
        <f t="shared" si="17"/>
        <v>1063.24</v>
      </c>
      <c r="S147" s="28">
        <f t="shared" si="18"/>
        <v>11.9508675068227</v>
      </c>
      <c r="T147" s="271"/>
      <c r="U147" s="276"/>
      <c r="V147" s="272"/>
      <c r="W147" s="272"/>
      <c r="X147" s="272"/>
    </row>
    <row r="148" customHeight="1" spans="1:24">
      <c r="A148" s="24">
        <v>142</v>
      </c>
      <c r="B148" s="24" t="s">
        <v>1043</v>
      </c>
      <c r="C148" s="265" t="s">
        <v>792</v>
      </c>
      <c r="D148" s="265" t="s">
        <v>1041</v>
      </c>
      <c r="E148" s="266" t="s">
        <v>794</v>
      </c>
      <c r="F148" s="24" t="s">
        <v>702</v>
      </c>
      <c r="G148" s="24">
        <v>1</v>
      </c>
      <c r="H148" s="24"/>
      <c r="I148" s="269">
        <v>40830</v>
      </c>
      <c r="J148" s="269">
        <v>40830</v>
      </c>
      <c r="K148" s="28">
        <v>56410.26</v>
      </c>
      <c r="L148" s="28">
        <v>5641.03</v>
      </c>
      <c r="M148" s="28">
        <v>30100</v>
      </c>
      <c r="N148" s="198">
        <v>15</v>
      </c>
      <c r="O148" s="28">
        <v>4515</v>
      </c>
      <c r="P148" s="28">
        <f t="shared" si="21"/>
        <v>586.95</v>
      </c>
      <c r="Q148" s="28">
        <f t="shared" si="20"/>
        <v>5101.95</v>
      </c>
      <c r="R148" s="28">
        <f t="shared" si="17"/>
        <v>-1126.03</v>
      </c>
      <c r="S148" s="28">
        <f t="shared" si="18"/>
        <v>-19.961425484353</v>
      </c>
      <c r="T148" s="271"/>
      <c r="U148" s="276"/>
      <c r="V148" s="272"/>
      <c r="W148" s="272"/>
      <c r="X148" s="272"/>
    </row>
    <row r="149" customHeight="1" spans="1:24">
      <c r="A149" s="24">
        <v>143</v>
      </c>
      <c r="B149" s="24" t="s">
        <v>1044</v>
      </c>
      <c r="C149" s="265" t="s">
        <v>792</v>
      </c>
      <c r="D149" s="265" t="s">
        <v>1041</v>
      </c>
      <c r="E149" s="266" t="s">
        <v>794</v>
      </c>
      <c r="F149" s="24" t="s">
        <v>702</v>
      </c>
      <c r="G149" s="24">
        <v>1</v>
      </c>
      <c r="H149" s="24"/>
      <c r="I149" s="269">
        <v>40830</v>
      </c>
      <c r="J149" s="269">
        <v>40830</v>
      </c>
      <c r="K149" s="28">
        <v>88967.56</v>
      </c>
      <c r="L149" s="28">
        <v>8896.76</v>
      </c>
      <c r="M149" s="28">
        <v>66400</v>
      </c>
      <c r="N149" s="198">
        <v>15</v>
      </c>
      <c r="O149" s="28">
        <v>9960</v>
      </c>
      <c r="P149" s="28">
        <f t="shared" si="21"/>
        <v>1294.8</v>
      </c>
      <c r="Q149" s="28">
        <f t="shared" si="20"/>
        <v>11254.8</v>
      </c>
      <c r="R149" s="28">
        <f t="shared" si="17"/>
        <v>1063.24</v>
      </c>
      <c r="S149" s="28">
        <f t="shared" si="18"/>
        <v>11.9508675068227</v>
      </c>
      <c r="T149" s="271"/>
      <c r="U149" s="276"/>
      <c r="V149" s="272"/>
      <c r="W149" s="272"/>
      <c r="X149" s="272"/>
    </row>
    <row r="150" customHeight="1" spans="1:24">
      <c r="A150" s="24">
        <v>144</v>
      </c>
      <c r="B150" s="24" t="s">
        <v>1045</v>
      </c>
      <c r="C150" s="265" t="s">
        <v>1046</v>
      </c>
      <c r="D150" s="265" t="s">
        <v>1047</v>
      </c>
      <c r="E150" s="266" t="s">
        <v>1048</v>
      </c>
      <c r="F150" s="24" t="s">
        <v>702</v>
      </c>
      <c r="G150" s="24">
        <v>1</v>
      </c>
      <c r="H150" s="24"/>
      <c r="I150" s="269">
        <v>43109</v>
      </c>
      <c r="J150" s="269">
        <v>43109</v>
      </c>
      <c r="K150" s="28">
        <v>24444.44</v>
      </c>
      <c r="L150" s="28">
        <v>12344.66</v>
      </c>
      <c r="M150" s="28">
        <v>17700</v>
      </c>
      <c r="N150" s="198">
        <v>44</v>
      </c>
      <c r="O150" s="28">
        <v>7788</v>
      </c>
      <c r="P150" s="28">
        <f t="shared" si="21"/>
        <v>1012.44</v>
      </c>
      <c r="Q150" s="28">
        <f t="shared" si="20"/>
        <v>8800.44</v>
      </c>
      <c r="R150" s="28">
        <f t="shared" si="17"/>
        <v>-4556.66</v>
      </c>
      <c r="S150" s="28">
        <f t="shared" si="18"/>
        <v>-36.9119927158788</v>
      </c>
      <c r="T150" s="271"/>
      <c r="U150" s="276"/>
      <c r="V150" s="272"/>
      <c r="W150" s="272"/>
      <c r="X150" s="272"/>
    </row>
    <row r="151" customHeight="1" spans="1:24">
      <c r="A151" s="24">
        <v>145</v>
      </c>
      <c r="B151" s="24" t="s">
        <v>1049</v>
      </c>
      <c r="C151" s="265" t="s">
        <v>1050</v>
      </c>
      <c r="D151" s="265" t="s">
        <v>1051</v>
      </c>
      <c r="E151" s="266" t="s">
        <v>1052</v>
      </c>
      <c r="F151" s="24" t="s">
        <v>702</v>
      </c>
      <c r="G151" s="24">
        <v>1</v>
      </c>
      <c r="H151" s="24"/>
      <c r="I151" s="269">
        <v>38540</v>
      </c>
      <c r="J151" s="269">
        <v>38540</v>
      </c>
      <c r="K151" s="28">
        <v>96930</v>
      </c>
      <c r="L151" s="28">
        <v>9693</v>
      </c>
      <c r="M151" s="28">
        <v>60200</v>
      </c>
      <c r="N151" s="198">
        <v>15</v>
      </c>
      <c r="O151" s="28">
        <v>9030</v>
      </c>
      <c r="P151" s="28">
        <f t="shared" ref="P151:P160" si="22">O151*0.17</f>
        <v>1535.1</v>
      </c>
      <c r="Q151" s="28">
        <f t="shared" si="20"/>
        <v>10565.1</v>
      </c>
      <c r="R151" s="28">
        <f t="shared" si="17"/>
        <v>-663</v>
      </c>
      <c r="S151" s="28">
        <f t="shared" si="18"/>
        <v>-6.83998761993191</v>
      </c>
      <c r="T151" s="271"/>
      <c r="U151" s="276"/>
      <c r="V151" s="272"/>
      <c r="W151" s="272"/>
      <c r="X151" s="272"/>
    </row>
    <row r="152" customHeight="1" spans="1:24">
      <c r="A152" s="24">
        <v>146</v>
      </c>
      <c r="B152" s="24" t="s">
        <v>1053</v>
      </c>
      <c r="C152" s="265" t="s">
        <v>1050</v>
      </c>
      <c r="D152" s="265" t="s">
        <v>1051</v>
      </c>
      <c r="E152" s="266" t="s">
        <v>1052</v>
      </c>
      <c r="F152" s="24" t="s">
        <v>702</v>
      </c>
      <c r="G152" s="24">
        <v>1</v>
      </c>
      <c r="H152" s="24"/>
      <c r="I152" s="269">
        <v>38652</v>
      </c>
      <c r="J152" s="269">
        <v>38652</v>
      </c>
      <c r="K152" s="28">
        <v>100804</v>
      </c>
      <c r="L152" s="28">
        <v>10080.4</v>
      </c>
      <c r="M152" s="28">
        <v>60200</v>
      </c>
      <c r="N152" s="198">
        <v>15</v>
      </c>
      <c r="O152" s="28">
        <v>9030</v>
      </c>
      <c r="P152" s="28">
        <f t="shared" si="22"/>
        <v>1535.1</v>
      </c>
      <c r="Q152" s="28">
        <f t="shared" si="20"/>
        <v>10565.1</v>
      </c>
      <c r="R152" s="28">
        <f t="shared" si="17"/>
        <v>-1050.4</v>
      </c>
      <c r="S152" s="28">
        <f t="shared" si="18"/>
        <v>-10.4202214197849</v>
      </c>
      <c r="T152" s="271"/>
      <c r="U152" s="276"/>
      <c r="V152" s="272"/>
      <c r="W152" s="272"/>
      <c r="X152" s="272"/>
    </row>
    <row r="153" customHeight="1" spans="1:24">
      <c r="A153" s="24">
        <v>147</v>
      </c>
      <c r="B153" s="24" t="s">
        <v>1054</v>
      </c>
      <c r="C153" s="267" t="s">
        <v>1055</v>
      </c>
      <c r="D153" s="265" t="s">
        <v>1056</v>
      </c>
      <c r="E153" s="266" t="s">
        <v>1057</v>
      </c>
      <c r="F153" s="24" t="s">
        <v>702</v>
      </c>
      <c r="G153" s="24">
        <v>1</v>
      </c>
      <c r="H153" s="24"/>
      <c r="I153" s="269">
        <v>37936</v>
      </c>
      <c r="J153" s="269">
        <v>37936</v>
      </c>
      <c r="K153" s="28">
        <v>16000</v>
      </c>
      <c r="L153" s="28">
        <v>1600</v>
      </c>
      <c r="M153" s="28">
        <v>11100</v>
      </c>
      <c r="N153" s="198">
        <v>15</v>
      </c>
      <c r="O153" s="28">
        <v>1665</v>
      </c>
      <c r="P153" s="28">
        <f t="shared" si="22"/>
        <v>283.05</v>
      </c>
      <c r="Q153" s="28">
        <f t="shared" si="20"/>
        <v>1948.05</v>
      </c>
      <c r="R153" s="28">
        <f t="shared" si="17"/>
        <v>65</v>
      </c>
      <c r="S153" s="28">
        <f t="shared" si="18"/>
        <v>4.0625</v>
      </c>
      <c r="T153" s="271"/>
      <c r="U153" s="276"/>
      <c r="V153" s="272"/>
      <c r="W153" s="272"/>
      <c r="X153" s="272"/>
    </row>
    <row r="154" customHeight="1" spans="1:24">
      <c r="A154" s="24">
        <v>148</v>
      </c>
      <c r="B154" s="24" t="s">
        <v>1058</v>
      </c>
      <c r="C154" s="267" t="s">
        <v>816</v>
      </c>
      <c r="D154" s="265" t="s">
        <v>1059</v>
      </c>
      <c r="E154" s="274" t="s">
        <v>818</v>
      </c>
      <c r="F154" s="24" t="s">
        <v>702</v>
      </c>
      <c r="G154" s="24">
        <v>1</v>
      </c>
      <c r="H154" s="24"/>
      <c r="I154" s="269">
        <v>38285</v>
      </c>
      <c r="J154" s="269">
        <v>38285</v>
      </c>
      <c r="K154" s="28">
        <v>162000</v>
      </c>
      <c r="L154" s="28">
        <v>16200</v>
      </c>
      <c r="M154" s="28">
        <v>106200</v>
      </c>
      <c r="N154" s="198">
        <v>15</v>
      </c>
      <c r="O154" s="28">
        <v>15930</v>
      </c>
      <c r="P154" s="28">
        <f t="shared" si="22"/>
        <v>2708.1</v>
      </c>
      <c r="Q154" s="28">
        <f t="shared" si="20"/>
        <v>18638.1</v>
      </c>
      <c r="R154" s="28">
        <f t="shared" si="17"/>
        <v>-270</v>
      </c>
      <c r="S154" s="28">
        <f t="shared" si="18"/>
        <v>-1.66666666666667</v>
      </c>
      <c r="T154" s="271"/>
      <c r="U154" s="276"/>
      <c r="V154" s="272"/>
      <c r="W154" s="272"/>
      <c r="X154" s="272"/>
    </row>
    <row r="155" customHeight="1" spans="1:24">
      <c r="A155" s="24">
        <v>149</v>
      </c>
      <c r="B155" s="24" t="s">
        <v>1060</v>
      </c>
      <c r="C155" s="267" t="s">
        <v>1061</v>
      </c>
      <c r="D155" s="265" t="s">
        <v>1062</v>
      </c>
      <c r="E155" s="274"/>
      <c r="F155" s="24" t="s">
        <v>702</v>
      </c>
      <c r="G155" s="24">
        <v>1</v>
      </c>
      <c r="H155" s="24"/>
      <c r="I155" s="269">
        <v>39052</v>
      </c>
      <c r="J155" s="269">
        <v>39052</v>
      </c>
      <c r="K155" s="28">
        <v>15500</v>
      </c>
      <c r="L155" s="28">
        <v>1550</v>
      </c>
      <c r="M155" s="28">
        <v>7100</v>
      </c>
      <c r="N155" s="198">
        <v>15</v>
      </c>
      <c r="O155" s="28">
        <v>1065</v>
      </c>
      <c r="P155" s="28">
        <f t="shared" si="22"/>
        <v>181.05</v>
      </c>
      <c r="Q155" s="28">
        <f t="shared" si="20"/>
        <v>1246.05</v>
      </c>
      <c r="R155" s="28">
        <f t="shared" si="17"/>
        <v>-485</v>
      </c>
      <c r="S155" s="28">
        <f t="shared" si="18"/>
        <v>-31.2903225806452</v>
      </c>
      <c r="T155" s="271"/>
      <c r="U155" s="276"/>
      <c r="V155" s="272"/>
      <c r="W155" s="272"/>
      <c r="X155" s="272"/>
    </row>
    <row r="156" customHeight="1" spans="1:24">
      <c r="A156" s="24">
        <v>150</v>
      </c>
      <c r="B156" s="24" t="s">
        <v>1063</v>
      </c>
      <c r="C156" s="267" t="s">
        <v>1064</v>
      </c>
      <c r="D156" s="265"/>
      <c r="E156" s="266" t="s">
        <v>1065</v>
      </c>
      <c r="F156" s="24" t="s">
        <v>702</v>
      </c>
      <c r="G156" s="24">
        <v>1</v>
      </c>
      <c r="H156" s="24"/>
      <c r="I156" s="269">
        <v>38351</v>
      </c>
      <c r="J156" s="269">
        <v>38351</v>
      </c>
      <c r="K156" s="28">
        <v>4541201.08</v>
      </c>
      <c r="L156" s="28">
        <v>454120.11</v>
      </c>
      <c r="M156" s="28">
        <v>1205600</v>
      </c>
      <c r="N156" s="198">
        <v>15</v>
      </c>
      <c r="O156" s="28">
        <v>180840</v>
      </c>
      <c r="P156" s="28">
        <f t="shared" si="22"/>
        <v>30742.8</v>
      </c>
      <c r="Q156" s="28">
        <f t="shared" si="20"/>
        <v>211582.8</v>
      </c>
      <c r="R156" s="28">
        <f t="shared" si="17"/>
        <v>-273280.11</v>
      </c>
      <c r="S156" s="28">
        <f t="shared" si="18"/>
        <v>-60.1779361852088</v>
      </c>
      <c r="T156" s="271"/>
      <c r="U156" s="276"/>
      <c r="V156" s="272"/>
      <c r="W156" s="272"/>
      <c r="X156" s="272"/>
    </row>
    <row r="157" customHeight="1" spans="1:24">
      <c r="A157" s="24">
        <v>151</v>
      </c>
      <c r="B157" s="24" t="s">
        <v>1066</v>
      </c>
      <c r="C157" s="267" t="s">
        <v>1067</v>
      </c>
      <c r="D157" s="265" t="s">
        <v>1068</v>
      </c>
      <c r="E157" s="266" t="s">
        <v>1069</v>
      </c>
      <c r="F157" s="24" t="s">
        <v>702</v>
      </c>
      <c r="G157" s="24">
        <v>1</v>
      </c>
      <c r="H157" s="24"/>
      <c r="I157" s="269">
        <v>38382</v>
      </c>
      <c r="J157" s="269">
        <v>38382</v>
      </c>
      <c r="K157" s="28">
        <v>29500</v>
      </c>
      <c r="L157" s="28">
        <v>2950</v>
      </c>
      <c r="M157" s="28">
        <v>14900</v>
      </c>
      <c r="N157" s="198">
        <v>15</v>
      </c>
      <c r="O157" s="28">
        <v>2235</v>
      </c>
      <c r="P157" s="28">
        <f t="shared" si="22"/>
        <v>379.95</v>
      </c>
      <c r="Q157" s="28">
        <f t="shared" si="20"/>
        <v>2614.95</v>
      </c>
      <c r="R157" s="28">
        <f t="shared" si="17"/>
        <v>-715</v>
      </c>
      <c r="S157" s="28">
        <f t="shared" si="18"/>
        <v>-24.2372881355932</v>
      </c>
      <c r="T157" s="271"/>
      <c r="U157" s="276"/>
      <c r="V157" s="272"/>
      <c r="W157" s="272"/>
      <c r="X157" s="272"/>
    </row>
    <row r="158" customHeight="1" spans="1:24">
      <c r="A158" s="24">
        <v>152</v>
      </c>
      <c r="B158" s="24" t="s">
        <v>1070</v>
      </c>
      <c r="C158" s="267" t="s">
        <v>1071</v>
      </c>
      <c r="D158" s="265" t="s">
        <v>1072</v>
      </c>
      <c r="E158" s="266" t="s">
        <v>1073</v>
      </c>
      <c r="F158" s="24" t="s">
        <v>702</v>
      </c>
      <c r="G158" s="24">
        <v>1</v>
      </c>
      <c r="H158" s="24"/>
      <c r="I158" s="269">
        <v>38653</v>
      </c>
      <c r="J158" s="269">
        <v>38653</v>
      </c>
      <c r="K158" s="28">
        <v>19440</v>
      </c>
      <c r="L158" s="28">
        <v>1944</v>
      </c>
      <c r="M158" s="28">
        <v>10200</v>
      </c>
      <c r="N158" s="198">
        <v>15</v>
      </c>
      <c r="O158" s="28">
        <v>1530</v>
      </c>
      <c r="P158" s="28">
        <f t="shared" si="22"/>
        <v>260.1</v>
      </c>
      <c r="Q158" s="28">
        <f t="shared" si="20"/>
        <v>1790.1</v>
      </c>
      <c r="R158" s="28">
        <f t="shared" si="17"/>
        <v>-414</v>
      </c>
      <c r="S158" s="28">
        <f t="shared" si="18"/>
        <v>-21.2962962962963</v>
      </c>
      <c r="T158" s="271"/>
      <c r="U158" s="276"/>
      <c r="V158" s="272"/>
      <c r="W158" s="272"/>
      <c r="X158" s="272"/>
    </row>
    <row r="159" customHeight="1" spans="1:24">
      <c r="A159" s="24">
        <v>153</v>
      </c>
      <c r="B159" s="24" t="s">
        <v>1074</v>
      </c>
      <c r="C159" s="267" t="s">
        <v>1071</v>
      </c>
      <c r="D159" s="265" t="s">
        <v>1072</v>
      </c>
      <c r="E159" s="274" t="s">
        <v>1073</v>
      </c>
      <c r="F159" s="22" t="s">
        <v>702</v>
      </c>
      <c r="G159" s="24">
        <v>1</v>
      </c>
      <c r="H159" s="24"/>
      <c r="I159" s="269">
        <v>38653</v>
      </c>
      <c r="J159" s="269">
        <v>38653</v>
      </c>
      <c r="K159" s="28">
        <v>19440</v>
      </c>
      <c r="L159" s="28">
        <v>1944</v>
      </c>
      <c r="M159" s="28">
        <v>10200</v>
      </c>
      <c r="N159" s="198">
        <v>15</v>
      </c>
      <c r="O159" s="28">
        <v>1530</v>
      </c>
      <c r="P159" s="28">
        <f t="shared" si="22"/>
        <v>260.1</v>
      </c>
      <c r="Q159" s="28">
        <f t="shared" si="20"/>
        <v>1790.1</v>
      </c>
      <c r="R159" s="28">
        <f t="shared" ref="R159:R175" si="23">O159-L159</f>
        <v>-414</v>
      </c>
      <c r="S159" s="28">
        <f t="shared" ref="S159:S175" si="24">IF(L159=0,"",R159/L159*100)</f>
        <v>-21.2962962962963</v>
      </c>
      <c r="T159" s="271"/>
      <c r="U159" s="276"/>
      <c r="V159" s="272"/>
      <c r="W159" s="272"/>
      <c r="X159" s="272"/>
    </row>
    <row r="160" customHeight="1" spans="1:24">
      <c r="A160" s="24">
        <v>154</v>
      </c>
      <c r="B160" s="24" t="s">
        <v>1075</v>
      </c>
      <c r="C160" s="267" t="s">
        <v>1076</v>
      </c>
      <c r="D160" s="265" t="s">
        <v>939</v>
      </c>
      <c r="E160" s="266" t="s">
        <v>940</v>
      </c>
      <c r="F160" s="24" t="s">
        <v>702</v>
      </c>
      <c r="G160" s="24">
        <v>1</v>
      </c>
      <c r="H160" s="24"/>
      <c r="I160" s="269">
        <v>39036</v>
      </c>
      <c r="J160" s="269">
        <v>39036</v>
      </c>
      <c r="K160" s="28">
        <v>34000</v>
      </c>
      <c r="L160" s="28">
        <v>3400</v>
      </c>
      <c r="M160" s="28">
        <v>14900</v>
      </c>
      <c r="N160" s="198">
        <v>15</v>
      </c>
      <c r="O160" s="28">
        <v>2235</v>
      </c>
      <c r="P160" s="28">
        <f t="shared" si="22"/>
        <v>379.95</v>
      </c>
      <c r="Q160" s="28">
        <f t="shared" si="20"/>
        <v>2614.95</v>
      </c>
      <c r="R160" s="28">
        <f t="shared" si="23"/>
        <v>-1165</v>
      </c>
      <c r="S160" s="28">
        <f t="shared" si="24"/>
        <v>-34.2647058823529</v>
      </c>
      <c r="T160" s="271"/>
      <c r="U160" s="276"/>
      <c r="V160" s="272"/>
      <c r="W160" s="272"/>
      <c r="X160" s="272"/>
    </row>
    <row r="161" customHeight="1" spans="1:24">
      <c r="A161" s="24">
        <v>155</v>
      </c>
      <c r="B161" s="24" t="s">
        <v>1077</v>
      </c>
      <c r="C161" s="267" t="s">
        <v>1078</v>
      </c>
      <c r="D161" s="265" t="s">
        <v>939</v>
      </c>
      <c r="E161" s="266" t="s">
        <v>940</v>
      </c>
      <c r="F161" s="24" t="s">
        <v>702</v>
      </c>
      <c r="G161" s="24">
        <v>1</v>
      </c>
      <c r="H161" s="24"/>
      <c r="I161" s="269">
        <v>40681</v>
      </c>
      <c r="J161" s="269">
        <v>40681</v>
      </c>
      <c r="K161" s="28">
        <v>23931.62</v>
      </c>
      <c r="L161" s="28">
        <v>2393.16</v>
      </c>
      <c r="M161" s="28">
        <v>14900</v>
      </c>
      <c r="N161" s="198">
        <v>15</v>
      </c>
      <c r="O161" s="28">
        <v>2235</v>
      </c>
      <c r="P161" s="28">
        <f>O161*0.13</f>
        <v>290.55</v>
      </c>
      <c r="Q161" s="28">
        <f t="shared" si="20"/>
        <v>2525.55</v>
      </c>
      <c r="R161" s="28">
        <f t="shared" si="23"/>
        <v>-158.16</v>
      </c>
      <c r="S161" s="28">
        <f t="shared" si="24"/>
        <v>-6.60883518026375</v>
      </c>
      <c r="T161" s="271"/>
      <c r="U161" s="276"/>
      <c r="V161" s="272"/>
      <c r="W161" s="272"/>
      <c r="X161" s="272"/>
    </row>
    <row r="162" customHeight="1" spans="1:24">
      <c r="A162" s="24">
        <v>156</v>
      </c>
      <c r="B162" s="24" t="s">
        <v>1079</v>
      </c>
      <c r="C162" s="267" t="s">
        <v>1080</v>
      </c>
      <c r="D162" s="265" t="s">
        <v>1081</v>
      </c>
      <c r="E162" s="266" t="s">
        <v>1082</v>
      </c>
      <c r="F162" s="24" t="s">
        <v>702</v>
      </c>
      <c r="G162" s="24">
        <v>1</v>
      </c>
      <c r="H162" s="24"/>
      <c r="I162" s="269">
        <v>38519</v>
      </c>
      <c r="J162" s="269">
        <v>38519</v>
      </c>
      <c r="K162" s="28">
        <v>14500</v>
      </c>
      <c r="L162" s="28">
        <v>1450</v>
      </c>
      <c r="M162" s="28">
        <v>11500</v>
      </c>
      <c r="N162" s="198">
        <v>15</v>
      </c>
      <c r="O162" s="28">
        <v>1725</v>
      </c>
      <c r="P162" s="28">
        <f>O162*0.17</f>
        <v>293.25</v>
      </c>
      <c r="Q162" s="28">
        <f t="shared" ref="Q162:Q192" si="25">O162+P162</f>
        <v>2018.25</v>
      </c>
      <c r="R162" s="28">
        <f t="shared" si="23"/>
        <v>275</v>
      </c>
      <c r="S162" s="28">
        <f t="shared" si="24"/>
        <v>18.9655172413793</v>
      </c>
      <c r="T162" s="271"/>
      <c r="U162" s="276"/>
      <c r="V162" s="272"/>
      <c r="W162" s="272"/>
      <c r="X162" s="272"/>
    </row>
    <row r="163" customHeight="1" spans="1:24">
      <c r="A163" s="24">
        <v>157</v>
      </c>
      <c r="B163" s="24" t="s">
        <v>1083</v>
      </c>
      <c r="C163" s="267" t="s">
        <v>946</v>
      </c>
      <c r="D163" s="265" t="s">
        <v>953</v>
      </c>
      <c r="E163" s="266" t="s">
        <v>954</v>
      </c>
      <c r="F163" s="24" t="s">
        <v>702</v>
      </c>
      <c r="G163" s="24">
        <v>1</v>
      </c>
      <c r="H163" s="24"/>
      <c r="I163" s="269">
        <v>40504</v>
      </c>
      <c r="J163" s="269">
        <v>40504</v>
      </c>
      <c r="K163" s="28">
        <v>17948.72</v>
      </c>
      <c r="L163" s="28">
        <v>1794.87</v>
      </c>
      <c r="M163" s="28">
        <v>7500</v>
      </c>
      <c r="N163" s="198">
        <v>15</v>
      </c>
      <c r="O163" s="28">
        <v>1125</v>
      </c>
      <c r="P163" s="28">
        <f>O163*0.13</f>
        <v>146.25</v>
      </c>
      <c r="Q163" s="28">
        <f t="shared" si="25"/>
        <v>1271.25</v>
      </c>
      <c r="R163" s="28">
        <f t="shared" si="23"/>
        <v>-669.87</v>
      </c>
      <c r="S163" s="28">
        <f t="shared" si="24"/>
        <v>-37.3213658927945</v>
      </c>
      <c r="T163" s="271"/>
      <c r="U163" s="276"/>
      <c r="V163" s="272"/>
      <c r="W163" s="272"/>
      <c r="X163" s="272"/>
    </row>
    <row r="164" customHeight="1" spans="1:24">
      <c r="A164" s="24">
        <v>158</v>
      </c>
      <c r="B164" s="24" t="s">
        <v>1084</v>
      </c>
      <c r="C164" s="267" t="s">
        <v>946</v>
      </c>
      <c r="D164" s="265" t="s">
        <v>953</v>
      </c>
      <c r="E164" s="274" t="s">
        <v>954</v>
      </c>
      <c r="F164" s="24" t="s">
        <v>702</v>
      </c>
      <c r="G164" s="24">
        <v>1</v>
      </c>
      <c r="H164" s="24"/>
      <c r="I164" s="269">
        <v>40504</v>
      </c>
      <c r="J164" s="269">
        <v>40504</v>
      </c>
      <c r="K164" s="28">
        <v>17948.72</v>
      </c>
      <c r="L164" s="28">
        <v>1794.87</v>
      </c>
      <c r="M164" s="28">
        <v>7500</v>
      </c>
      <c r="N164" s="198">
        <v>15</v>
      </c>
      <c r="O164" s="28">
        <v>1125</v>
      </c>
      <c r="P164" s="28">
        <f>O164*0.13</f>
        <v>146.25</v>
      </c>
      <c r="Q164" s="28">
        <f t="shared" si="25"/>
        <v>1271.25</v>
      </c>
      <c r="R164" s="28">
        <f t="shared" si="23"/>
        <v>-669.87</v>
      </c>
      <c r="S164" s="28">
        <f t="shared" si="24"/>
        <v>-37.3213658927945</v>
      </c>
      <c r="T164" s="271"/>
      <c r="U164" s="276"/>
      <c r="V164" s="277"/>
      <c r="W164" s="272"/>
      <c r="X164" s="272"/>
    </row>
    <row r="165" customHeight="1" spans="1:24">
      <c r="A165" s="24">
        <v>159</v>
      </c>
      <c r="B165" s="24" t="s">
        <v>1085</v>
      </c>
      <c r="C165" s="268" t="s">
        <v>946</v>
      </c>
      <c r="D165" s="265" t="s">
        <v>953</v>
      </c>
      <c r="E165" s="266" t="s">
        <v>954</v>
      </c>
      <c r="F165" s="22" t="s">
        <v>702</v>
      </c>
      <c r="G165" s="24">
        <v>1</v>
      </c>
      <c r="H165" s="24"/>
      <c r="I165" s="269">
        <v>40504</v>
      </c>
      <c r="J165" s="269">
        <v>40504</v>
      </c>
      <c r="K165" s="28">
        <v>17948.72</v>
      </c>
      <c r="L165" s="28">
        <v>1794.87</v>
      </c>
      <c r="M165" s="28">
        <v>7500</v>
      </c>
      <c r="N165" s="198">
        <v>15</v>
      </c>
      <c r="O165" s="28">
        <v>1125</v>
      </c>
      <c r="P165" s="28">
        <f>O165*0.13</f>
        <v>146.25</v>
      </c>
      <c r="Q165" s="28">
        <f t="shared" si="25"/>
        <v>1271.25</v>
      </c>
      <c r="R165" s="28">
        <f t="shared" si="23"/>
        <v>-669.87</v>
      </c>
      <c r="S165" s="28">
        <f t="shared" si="24"/>
        <v>-37.3213658927945</v>
      </c>
      <c r="T165" s="271"/>
      <c r="U165" s="272"/>
      <c r="V165" s="272"/>
      <c r="W165" s="272"/>
      <c r="X165" s="272"/>
    </row>
    <row r="166" customHeight="1" spans="1:24">
      <c r="A166" s="24">
        <v>160</v>
      </c>
      <c r="B166" s="24" t="s">
        <v>1086</v>
      </c>
      <c r="C166" s="268" t="s">
        <v>1087</v>
      </c>
      <c r="D166" s="265" t="s">
        <v>1088</v>
      </c>
      <c r="E166" s="266" t="s">
        <v>1089</v>
      </c>
      <c r="F166" s="22" t="s">
        <v>702</v>
      </c>
      <c r="G166" s="24">
        <v>1</v>
      </c>
      <c r="H166" s="24"/>
      <c r="I166" s="269">
        <v>43033</v>
      </c>
      <c r="J166" s="269">
        <v>43033</v>
      </c>
      <c r="K166" s="28">
        <v>1790448.6</v>
      </c>
      <c r="L166" s="28">
        <v>890748.48</v>
      </c>
      <c r="M166" s="28">
        <v>1327400</v>
      </c>
      <c r="N166" s="198">
        <v>55.8</v>
      </c>
      <c r="O166" s="28">
        <v>740689.2</v>
      </c>
      <c r="P166" s="28">
        <f>O166*0.13</f>
        <v>96289.596</v>
      </c>
      <c r="Q166" s="28">
        <f t="shared" si="25"/>
        <v>836978.796</v>
      </c>
      <c r="R166" s="28">
        <f t="shared" si="23"/>
        <v>-150059.28</v>
      </c>
      <c r="S166" s="28">
        <f t="shared" si="24"/>
        <v>-16.8464256037799</v>
      </c>
      <c r="T166" s="271"/>
      <c r="U166" s="272"/>
      <c r="V166" s="272"/>
      <c r="W166" s="272"/>
      <c r="X166" s="272"/>
    </row>
    <row r="167" customHeight="1" spans="1:24">
      <c r="A167" s="24">
        <v>161</v>
      </c>
      <c r="B167" s="24" t="s">
        <v>1090</v>
      </c>
      <c r="C167" s="268" t="s">
        <v>767</v>
      </c>
      <c r="D167" s="265"/>
      <c r="E167" s="266" t="s">
        <v>1002</v>
      </c>
      <c r="F167" s="22" t="s">
        <v>702</v>
      </c>
      <c r="G167" s="24">
        <v>1</v>
      </c>
      <c r="H167" s="24"/>
      <c r="I167" s="269">
        <v>38322</v>
      </c>
      <c r="J167" s="269">
        <v>38322</v>
      </c>
      <c r="K167" s="28">
        <v>301000</v>
      </c>
      <c r="L167" s="28">
        <v>30100</v>
      </c>
      <c r="M167" s="28">
        <v>265500</v>
      </c>
      <c r="N167" s="198">
        <v>18</v>
      </c>
      <c r="O167" s="28">
        <v>47790</v>
      </c>
      <c r="P167" s="28">
        <f t="shared" ref="P167:P182" si="26">O167*0.17</f>
        <v>8124.3</v>
      </c>
      <c r="Q167" s="28">
        <f t="shared" si="25"/>
        <v>55914.3</v>
      </c>
      <c r="R167" s="28">
        <f t="shared" si="23"/>
        <v>17690</v>
      </c>
      <c r="S167" s="28">
        <f t="shared" si="24"/>
        <v>58.7707641196013</v>
      </c>
      <c r="T167" s="271"/>
      <c r="U167" s="272"/>
      <c r="V167" s="272"/>
      <c r="W167" s="272"/>
      <c r="X167" s="272"/>
    </row>
    <row r="168" customHeight="1" spans="1:24">
      <c r="A168" s="24">
        <v>162</v>
      </c>
      <c r="B168" s="24" t="s">
        <v>1091</v>
      </c>
      <c r="C168" s="268" t="s">
        <v>1092</v>
      </c>
      <c r="D168" s="265" t="s">
        <v>853</v>
      </c>
      <c r="E168" s="274" t="s">
        <v>1093</v>
      </c>
      <c r="F168" s="22" t="s">
        <v>702</v>
      </c>
      <c r="G168" s="24">
        <v>1</v>
      </c>
      <c r="H168" s="24"/>
      <c r="I168" s="269">
        <v>38099</v>
      </c>
      <c r="J168" s="269">
        <v>38099</v>
      </c>
      <c r="K168" s="28">
        <v>8500</v>
      </c>
      <c r="L168" s="28">
        <v>850</v>
      </c>
      <c r="M168" s="28">
        <v>4000</v>
      </c>
      <c r="N168" s="198">
        <v>15</v>
      </c>
      <c r="O168" s="28">
        <v>600</v>
      </c>
      <c r="P168" s="28">
        <f t="shared" si="26"/>
        <v>102</v>
      </c>
      <c r="Q168" s="28">
        <f t="shared" si="25"/>
        <v>702</v>
      </c>
      <c r="R168" s="28">
        <f t="shared" si="23"/>
        <v>-250</v>
      </c>
      <c r="S168" s="28">
        <f t="shared" si="24"/>
        <v>-29.4117647058824</v>
      </c>
      <c r="T168" s="271"/>
      <c r="U168" s="272"/>
      <c r="V168" s="272"/>
      <c r="W168" s="272"/>
      <c r="X168" s="272"/>
    </row>
    <row r="169" customHeight="1" spans="1:24">
      <c r="A169" s="24">
        <v>163</v>
      </c>
      <c r="B169" s="24" t="s">
        <v>1094</v>
      </c>
      <c r="C169" s="268" t="s">
        <v>1092</v>
      </c>
      <c r="D169" s="265" t="s">
        <v>853</v>
      </c>
      <c r="E169" s="274" t="s">
        <v>1093</v>
      </c>
      <c r="F169" s="22" t="s">
        <v>702</v>
      </c>
      <c r="G169" s="24">
        <v>1</v>
      </c>
      <c r="H169" s="24"/>
      <c r="I169" s="269">
        <v>38099</v>
      </c>
      <c r="J169" s="269">
        <v>38099</v>
      </c>
      <c r="K169" s="28">
        <v>8500</v>
      </c>
      <c r="L169" s="28">
        <v>850</v>
      </c>
      <c r="M169" s="28">
        <v>4000</v>
      </c>
      <c r="N169" s="198">
        <v>15</v>
      </c>
      <c r="O169" s="28">
        <v>600</v>
      </c>
      <c r="P169" s="28">
        <f t="shared" si="26"/>
        <v>102</v>
      </c>
      <c r="Q169" s="28">
        <f t="shared" si="25"/>
        <v>702</v>
      </c>
      <c r="R169" s="28">
        <f t="shared" si="23"/>
        <v>-250</v>
      </c>
      <c r="S169" s="28">
        <f t="shared" si="24"/>
        <v>-29.4117647058824</v>
      </c>
      <c r="T169" s="271"/>
      <c r="U169" s="272"/>
      <c r="V169" s="272"/>
      <c r="W169" s="272"/>
      <c r="X169" s="272"/>
    </row>
    <row r="170" customHeight="1" spans="1:24">
      <c r="A170" s="24">
        <v>164</v>
      </c>
      <c r="B170" s="24" t="s">
        <v>1095</v>
      </c>
      <c r="C170" s="268" t="s">
        <v>847</v>
      </c>
      <c r="D170" s="265" t="s">
        <v>836</v>
      </c>
      <c r="E170" s="274" t="s">
        <v>839</v>
      </c>
      <c r="F170" s="22" t="s">
        <v>702</v>
      </c>
      <c r="G170" s="24">
        <v>1</v>
      </c>
      <c r="H170" s="24"/>
      <c r="I170" s="269">
        <v>38106</v>
      </c>
      <c r="J170" s="269">
        <v>38106</v>
      </c>
      <c r="K170" s="28">
        <v>18000</v>
      </c>
      <c r="L170" s="28">
        <v>1800</v>
      </c>
      <c r="M170" s="28">
        <v>11000</v>
      </c>
      <c r="N170" s="198">
        <v>15</v>
      </c>
      <c r="O170" s="28">
        <v>1650</v>
      </c>
      <c r="P170" s="28">
        <f t="shared" si="26"/>
        <v>280.5</v>
      </c>
      <c r="Q170" s="28">
        <f t="shared" si="25"/>
        <v>1930.5</v>
      </c>
      <c r="R170" s="28">
        <f t="shared" si="23"/>
        <v>-150</v>
      </c>
      <c r="S170" s="28">
        <f t="shared" si="24"/>
        <v>-8.33333333333333</v>
      </c>
      <c r="T170" s="271"/>
      <c r="U170" s="272"/>
      <c r="V170" s="272"/>
      <c r="W170" s="272"/>
      <c r="X170" s="272"/>
    </row>
    <row r="171" customHeight="1" spans="1:24">
      <c r="A171" s="24">
        <v>165</v>
      </c>
      <c r="B171" s="24" t="s">
        <v>1096</v>
      </c>
      <c r="C171" s="268" t="s">
        <v>1092</v>
      </c>
      <c r="D171" s="265" t="s">
        <v>853</v>
      </c>
      <c r="E171" s="274" t="s">
        <v>856</v>
      </c>
      <c r="F171" s="22" t="s">
        <v>702</v>
      </c>
      <c r="G171" s="24">
        <v>1</v>
      </c>
      <c r="H171" s="24"/>
      <c r="I171" s="269">
        <v>38259</v>
      </c>
      <c r="J171" s="269">
        <v>38259</v>
      </c>
      <c r="K171" s="28">
        <v>8400</v>
      </c>
      <c r="L171" s="28">
        <v>840</v>
      </c>
      <c r="M171" s="28">
        <v>4000</v>
      </c>
      <c r="N171" s="198">
        <v>15</v>
      </c>
      <c r="O171" s="28">
        <v>600</v>
      </c>
      <c r="P171" s="28">
        <f t="shared" si="26"/>
        <v>102</v>
      </c>
      <c r="Q171" s="28">
        <f t="shared" si="25"/>
        <v>702</v>
      </c>
      <c r="R171" s="28">
        <f t="shared" si="23"/>
        <v>-240</v>
      </c>
      <c r="S171" s="28">
        <f t="shared" si="24"/>
        <v>-28.5714285714286</v>
      </c>
      <c r="T171" s="271"/>
      <c r="U171" s="272"/>
      <c r="V171" s="272"/>
      <c r="W171" s="272"/>
      <c r="X171" s="272"/>
    </row>
    <row r="172" customHeight="1" spans="1:24">
      <c r="A172" s="24">
        <v>166</v>
      </c>
      <c r="B172" s="24" t="s">
        <v>1097</v>
      </c>
      <c r="C172" s="268" t="s">
        <v>1092</v>
      </c>
      <c r="D172" s="265" t="s">
        <v>853</v>
      </c>
      <c r="E172" s="274" t="s">
        <v>1098</v>
      </c>
      <c r="F172" s="22" t="s">
        <v>702</v>
      </c>
      <c r="G172" s="24">
        <v>1</v>
      </c>
      <c r="H172" s="24"/>
      <c r="I172" s="269">
        <v>38269</v>
      </c>
      <c r="J172" s="269">
        <v>38269</v>
      </c>
      <c r="K172" s="28">
        <v>8400</v>
      </c>
      <c r="L172" s="28">
        <v>840</v>
      </c>
      <c r="M172" s="28">
        <v>4000</v>
      </c>
      <c r="N172" s="198">
        <v>15</v>
      </c>
      <c r="O172" s="28">
        <v>600</v>
      </c>
      <c r="P172" s="28">
        <f t="shared" si="26"/>
        <v>102</v>
      </c>
      <c r="Q172" s="28">
        <f t="shared" si="25"/>
        <v>702</v>
      </c>
      <c r="R172" s="28">
        <f t="shared" si="23"/>
        <v>-240</v>
      </c>
      <c r="S172" s="28">
        <f t="shared" si="24"/>
        <v>-28.5714285714286</v>
      </c>
      <c r="T172" s="271"/>
      <c r="U172" s="272"/>
      <c r="V172" s="272"/>
      <c r="W172" s="272"/>
      <c r="X172" s="272"/>
    </row>
    <row r="173" customHeight="1" spans="1:24">
      <c r="A173" s="24">
        <v>167</v>
      </c>
      <c r="B173" s="24" t="s">
        <v>1099</v>
      </c>
      <c r="C173" s="268" t="s">
        <v>847</v>
      </c>
      <c r="D173" s="265" t="s">
        <v>848</v>
      </c>
      <c r="E173" s="274" t="s">
        <v>839</v>
      </c>
      <c r="F173" s="22" t="s">
        <v>702</v>
      </c>
      <c r="G173" s="24">
        <v>1</v>
      </c>
      <c r="H173" s="24"/>
      <c r="I173" s="269">
        <v>38421</v>
      </c>
      <c r="J173" s="269">
        <v>38421</v>
      </c>
      <c r="K173" s="28">
        <v>14900</v>
      </c>
      <c r="L173" s="28">
        <v>1490</v>
      </c>
      <c r="M173" s="28">
        <v>10800</v>
      </c>
      <c r="N173" s="198">
        <v>15</v>
      </c>
      <c r="O173" s="28">
        <v>1620</v>
      </c>
      <c r="P173" s="28">
        <f t="shared" si="26"/>
        <v>275.4</v>
      </c>
      <c r="Q173" s="28">
        <f t="shared" si="25"/>
        <v>1895.4</v>
      </c>
      <c r="R173" s="28">
        <f t="shared" si="23"/>
        <v>130</v>
      </c>
      <c r="S173" s="28">
        <f t="shared" si="24"/>
        <v>8.7248322147651</v>
      </c>
      <c r="T173" s="271"/>
      <c r="U173" s="272"/>
      <c r="V173" s="272"/>
      <c r="W173" s="272"/>
      <c r="X173" s="272"/>
    </row>
    <row r="174" customHeight="1" spans="1:24">
      <c r="A174" s="24">
        <v>168</v>
      </c>
      <c r="B174" s="24" t="s">
        <v>1100</v>
      </c>
      <c r="C174" s="268" t="s">
        <v>847</v>
      </c>
      <c r="D174" s="265" t="s">
        <v>848</v>
      </c>
      <c r="E174" s="274" t="s">
        <v>839</v>
      </c>
      <c r="F174" s="22" t="s">
        <v>702</v>
      </c>
      <c r="G174" s="24">
        <v>1</v>
      </c>
      <c r="H174" s="24"/>
      <c r="I174" s="269">
        <v>38421</v>
      </c>
      <c r="J174" s="269">
        <v>38421</v>
      </c>
      <c r="K174" s="28">
        <v>14900</v>
      </c>
      <c r="L174" s="28">
        <v>1490</v>
      </c>
      <c r="M174" s="28">
        <v>10800</v>
      </c>
      <c r="N174" s="198">
        <v>15</v>
      </c>
      <c r="O174" s="28">
        <v>1620</v>
      </c>
      <c r="P174" s="28">
        <f t="shared" si="26"/>
        <v>275.4</v>
      </c>
      <c r="Q174" s="28">
        <f t="shared" si="25"/>
        <v>1895.4</v>
      </c>
      <c r="R174" s="28">
        <f t="shared" si="23"/>
        <v>130</v>
      </c>
      <c r="S174" s="28">
        <f t="shared" si="24"/>
        <v>8.7248322147651</v>
      </c>
      <c r="T174" s="271"/>
      <c r="U174" s="272"/>
      <c r="V174" s="272"/>
      <c r="W174" s="272"/>
      <c r="X174" s="272"/>
    </row>
    <row r="175" customHeight="1" spans="1:24">
      <c r="A175" s="24">
        <v>169</v>
      </c>
      <c r="B175" s="24" t="s">
        <v>1101</v>
      </c>
      <c r="C175" s="268" t="s">
        <v>852</v>
      </c>
      <c r="D175" s="265" t="s">
        <v>853</v>
      </c>
      <c r="E175" s="274" t="s">
        <v>856</v>
      </c>
      <c r="F175" s="22" t="s">
        <v>702</v>
      </c>
      <c r="G175" s="24">
        <v>1</v>
      </c>
      <c r="H175" s="24"/>
      <c r="I175" s="269">
        <v>38422</v>
      </c>
      <c r="J175" s="269">
        <v>38422</v>
      </c>
      <c r="K175" s="28">
        <v>8200</v>
      </c>
      <c r="L175" s="28">
        <v>820</v>
      </c>
      <c r="M175" s="28">
        <v>4000</v>
      </c>
      <c r="N175" s="198">
        <v>15</v>
      </c>
      <c r="O175" s="28">
        <v>600</v>
      </c>
      <c r="P175" s="28">
        <f t="shared" si="26"/>
        <v>102</v>
      </c>
      <c r="Q175" s="28">
        <f t="shared" si="25"/>
        <v>702</v>
      </c>
      <c r="R175" s="28">
        <f t="shared" si="23"/>
        <v>-220</v>
      </c>
      <c r="S175" s="28">
        <f t="shared" si="24"/>
        <v>-26.8292682926829</v>
      </c>
      <c r="T175" s="271"/>
      <c r="U175" s="272"/>
      <c r="V175" s="272"/>
      <c r="W175" s="272"/>
      <c r="X175" s="272"/>
    </row>
    <row r="176" customHeight="1" spans="1:24">
      <c r="A176" s="24">
        <v>170</v>
      </c>
      <c r="B176" s="24" t="s">
        <v>1102</v>
      </c>
      <c r="C176" s="98" t="s">
        <v>852</v>
      </c>
      <c r="D176" s="265" t="s">
        <v>853</v>
      </c>
      <c r="E176" s="274"/>
      <c r="F176" s="22" t="s">
        <v>702</v>
      </c>
      <c r="G176" s="24">
        <v>1</v>
      </c>
      <c r="H176" s="24"/>
      <c r="I176" s="269">
        <v>38441</v>
      </c>
      <c r="J176" s="269">
        <v>38441</v>
      </c>
      <c r="K176" s="28">
        <v>8200</v>
      </c>
      <c r="L176" s="28">
        <v>820</v>
      </c>
      <c r="M176" s="28">
        <v>4000</v>
      </c>
      <c r="N176" s="198">
        <v>15</v>
      </c>
      <c r="O176" s="28">
        <v>600</v>
      </c>
      <c r="P176" s="28">
        <f t="shared" si="26"/>
        <v>102</v>
      </c>
      <c r="Q176" s="28">
        <f t="shared" si="25"/>
        <v>702</v>
      </c>
      <c r="R176" s="28">
        <f t="shared" ref="R176:R192" si="27">O176-L176</f>
        <v>-220</v>
      </c>
      <c r="S176" s="28">
        <f t="shared" ref="S176:S192" si="28">IF(L176=0,"",R176/L176*100)</f>
        <v>-26.8292682926829</v>
      </c>
      <c r="T176" s="271"/>
      <c r="U176" s="272"/>
      <c r="V176" s="272"/>
      <c r="W176" s="272"/>
      <c r="X176" s="272"/>
    </row>
    <row r="177" customHeight="1" spans="1:24">
      <c r="A177" s="24">
        <v>171</v>
      </c>
      <c r="B177" s="24" t="s">
        <v>1103</v>
      </c>
      <c r="C177" s="98" t="s">
        <v>852</v>
      </c>
      <c r="D177" s="267" t="s">
        <v>853</v>
      </c>
      <c r="E177" s="279" t="s">
        <v>856</v>
      </c>
      <c r="F177" s="280" t="s">
        <v>702</v>
      </c>
      <c r="G177" s="24">
        <v>1</v>
      </c>
      <c r="H177" s="24"/>
      <c r="I177" s="269">
        <v>38422</v>
      </c>
      <c r="J177" s="269">
        <v>38422</v>
      </c>
      <c r="K177" s="28">
        <v>8200</v>
      </c>
      <c r="L177" s="28">
        <v>820</v>
      </c>
      <c r="M177" s="28">
        <v>4000</v>
      </c>
      <c r="N177" s="198">
        <v>15</v>
      </c>
      <c r="O177" s="28">
        <v>600</v>
      </c>
      <c r="P177" s="28">
        <f t="shared" si="26"/>
        <v>102</v>
      </c>
      <c r="Q177" s="28">
        <f t="shared" si="25"/>
        <v>702</v>
      </c>
      <c r="R177" s="28">
        <f t="shared" si="27"/>
        <v>-220</v>
      </c>
      <c r="S177" s="28">
        <f t="shared" si="28"/>
        <v>-26.8292682926829</v>
      </c>
      <c r="T177" s="271"/>
      <c r="U177" s="272"/>
      <c r="V177" s="272"/>
      <c r="W177" s="272"/>
      <c r="X177" s="272"/>
    </row>
    <row r="178" customHeight="1" spans="1:24">
      <c r="A178" s="24">
        <v>172</v>
      </c>
      <c r="B178" s="24" t="s">
        <v>1104</v>
      </c>
      <c r="C178" s="98" t="s">
        <v>852</v>
      </c>
      <c r="D178" s="267" t="s">
        <v>853</v>
      </c>
      <c r="E178" s="281" t="s">
        <v>856</v>
      </c>
      <c r="F178" s="280" t="s">
        <v>702</v>
      </c>
      <c r="G178" s="24">
        <v>1</v>
      </c>
      <c r="H178" s="24"/>
      <c r="I178" s="269">
        <v>38422</v>
      </c>
      <c r="J178" s="269">
        <v>38422</v>
      </c>
      <c r="K178" s="28">
        <v>8200</v>
      </c>
      <c r="L178" s="28">
        <v>820</v>
      </c>
      <c r="M178" s="28">
        <v>4000</v>
      </c>
      <c r="N178" s="198">
        <v>15</v>
      </c>
      <c r="O178" s="28">
        <v>600</v>
      </c>
      <c r="P178" s="28">
        <f t="shared" si="26"/>
        <v>102</v>
      </c>
      <c r="Q178" s="28">
        <f t="shared" si="25"/>
        <v>702</v>
      </c>
      <c r="R178" s="28">
        <f t="shared" si="27"/>
        <v>-220</v>
      </c>
      <c r="S178" s="28">
        <f t="shared" si="28"/>
        <v>-26.8292682926829</v>
      </c>
      <c r="T178" s="271"/>
      <c r="U178" s="272"/>
      <c r="V178" s="272"/>
      <c r="W178" s="272"/>
      <c r="X178" s="272"/>
    </row>
    <row r="179" customHeight="1" spans="1:24">
      <c r="A179" s="24">
        <v>173</v>
      </c>
      <c r="B179" s="24" t="s">
        <v>1105</v>
      </c>
      <c r="C179" s="98" t="s">
        <v>858</v>
      </c>
      <c r="D179" s="267" t="s">
        <v>853</v>
      </c>
      <c r="E179" s="282" t="s">
        <v>860</v>
      </c>
      <c r="F179" s="280" t="s">
        <v>702</v>
      </c>
      <c r="G179" s="24">
        <v>1</v>
      </c>
      <c r="H179" s="24"/>
      <c r="I179" s="269">
        <v>38933</v>
      </c>
      <c r="J179" s="269">
        <v>38933</v>
      </c>
      <c r="K179" s="28">
        <v>8000</v>
      </c>
      <c r="L179" s="28">
        <v>800</v>
      </c>
      <c r="M179" s="28">
        <v>4000</v>
      </c>
      <c r="N179" s="198">
        <v>15</v>
      </c>
      <c r="O179" s="28">
        <v>600</v>
      </c>
      <c r="P179" s="28">
        <f t="shared" si="26"/>
        <v>102</v>
      </c>
      <c r="Q179" s="28">
        <f t="shared" si="25"/>
        <v>702</v>
      </c>
      <c r="R179" s="28">
        <f t="shared" si="27"/>
        <v>-200</v>
      </c>
      <c r="S179" s="28">
        <f t="shared" si="28"/>
        <v>-25</v>
      </c>
      <c r="T179" s="271"/>
      <c r="U179" s="272"/>
      <c r="V179" s="272"/>
      <c r="W179" s="272"/>
      <c r="X179" s="272"/>
    </row>
    <row r="180" customHeight="1" spans="1:24">
      <c r="A180" s="24">
        <v>174</v>
      </c>
      <c r="B180" s="24" t="s">
        <v>1106</v>
      </c>
      <c r="C180" s="98" t="s">
        <v>858</v>
      </c>
      <c r="D180" s="267" t="s">
        <v>853</v>
      </c>
      <c r="E180" s="281" t="s">
        <v>860</v>
      </c>
      <c r="F180" s="280" t="s">
        <v>702</v>
      </c>
      <c r="G180" s="24">
        <v>1</v>
      </c>
      <c r="H180" s="24"/>
      <c r="I180" s="269">
        <v>39286</v>
      </c>
      <c r="J180" s="269">
        <v>39286</v>
      </c>
      <c r="K180" s="28">
        <v>8000</v>
      </c>
      <c r="L180" s="28">
        <v>800</v>
      </c>
      <c r="M180" s="28">
        <v>4000</v>
      </c>
      <c r="N180" s="198">
        <v>15</v>
      </c>
      <c r="O180" s="28">
        <v>600</v>
      </c>
      <c r="P180" s="28">
        <f t="shared" si="26"/>
        <v>102</v>
      </c>
      <c r="Q180" s="28">
        <f t="shared" si="25"/>
        <v>702</v>
      </c>
      <c r="R180" s="28">
        <f t="shared" si="27"/>
        <v>-200</v>
      </c>
      <c r="S180" s="28">
        <f t="shared" si="28"/>
        <v>-25</v>
      </c>
      <c r="T180" s="271"/>
      <c r="U180" s="272"/>
      <c r="V180" s="272"/>
      <c r="W180" s="272"/>
      <c r="X180" s="272"/>
    </row>
    <row r="181" customHeight="1" spans="1:24">
      <c r="A181" s="24">
        <v>175</v>
      </c>
      <c r="B181" s="24" t="s">
        <v>1107</v>
      </c>
      <c r="C181" s="98" t="s">
        <v>858</v>
      </c>
      <c r="D181" s="267" t="s">
        <v>853</v>
      </c>
      <c r="E181" s="281" t="s">
        <v>860</v>
      </c>
      <c r="F181" s="280" t="s">
        <v>702</v>
      </c>
      <c r="G181" s="24">
        <v>1</v>
      </c>
      <c r="H181" s="24"/>
      <c r="I181" s="269">
        <v>39286</v>
      </c>
      <c r="J181" s="269">
        <v>39286</v>
      </c>
      <c r="K181" s="28">
        <v>8000</v>
      </c>
      <c r="L181" s="28">
        <v>800</v>
      </c>
      <c r="M181" s="28">
        <v>4000</v>
      </c>
      <c r="N181" s="198">
        <v>15</v>
      </c>
      <c r="O181" s="28">
        <v>600</v>
      </c>
      <c r="P181" s="28">
        <f t="shared" si="26"/>
        <v>102</v>
      </c>
      <c r="Q181" s="28">
        <f t="shared" si="25"/>
        <v>702</v>
      </c>
      <c r="R181" s="28">
        <f t="shared" si="27"/>
        <v>-200</v>
      </c>
      <c r="S181" s="28">
        <f t="shared" si="28"/>
        <v>-25</v>
      </c>
      <c r="T181" s="271"/>
      <c r="U181" s="272"/>
      <c r="V181" s="272"/>
      <c r="W181" s="272"/>
      <c r="X181" s="272"/>
    </row>
    <row r="182" customHeight="1" spans="1:24">
      <c r="A182" s="24">
        <v>176</v>
      </c>
      <c r="B182" s="24" t="s">
        <v>1108</v>
      </c>
      <c r="C182" s="98" t="s">
        <v>858</v>
      </c>
      <c r="D182" s="267" t="s">
        <v>853</v>
      </c>
      <c r="E182" s="281" t="s">
        <v>860</v>
      </c>
      <c r="F182" s="280" t="s">
        <v>702</v>
      </c>
      <c r="G182" s="24">
        <v>1</v>
      </c>
      <c r="H182" s="24"/>
      <c r="I182" s="269">
        <v>39286</v>
      </c>
      <c r="J182" s="269">
        <v>39286</v>
      </c>
      <c r="K182" s="28">
        <v>8000</v>
      </c>
      <c r="L182" s="28">
        <v>800</v>
      </c>
      <c r="M182" s="28">
        <v>4000</v>
      </c>
      <c r="N182" s="198">
        <v>15</v>
      </c>
      <c r="O182" s="28">
        <v>600</v>
      </c>
      <c r="P182" s="28">
        <f t="shared" si="26"/>
        <v>102</v>
      </c>
      <c r="Q182" s="28">
        <f t="shared" si="25"/>
        <v>702</v>
      </c>
      <c r="R182" s="28">
        <f t="shared" si="27"/>
        <v>-200</v>
      </c>
      <c r="S182" s="28">
        <f t="shared" si="28"/>
        <v>-25</v>
      </c>
      <c r="T182" s="271"/>
      <c r="U182" s="272"/>
      <c r="V182" s="272"/>
      <c r="W182" s="272"/>
      <c r="X182" s="272"/>
    </row>
    <row r="183" customHeight="1" spans="1:24">
      <c r="A183" s="24">
        <v>177</v>
      </c>
      <c r="B183" s="24" t="s">
        <v>1109</v>
      </c>
      <c r="C183" s="98" t="s">
        <v>858</v>
      </c>
      <c r="D183" s="267" t="s">
        <v>853</v>
      </c>
      <c r="E183" s="283" t="s">
        <v>860</v>
      </c>
      <c r="F183" s="280" t="s">
        <v>702</v>
      </c>
      <c r="G183" s="24">
        <v>1</v>
      </c>
      <c r="H183" s="24"/>
      <c r="I183" s="269">
        <v>40049</v>
      </c>
      <c r="J183" s="269">
        <v>40049</v>
      </c>
      <c r="K183" s="28">
        <v>6666.67</v>
      </c>
      <c r="L183" s="28">
        <v>666.67</v>
      </c>
      <c r="M183" s="28">
        <v>4000</v>
      </c>
      <c r="N183" s="198">
        <v>15</v>
      </c>
      <c r="O183" s="28">
        <v>600</v>
      </c>
      <c r="P183" s="28">
        <f t="shared" ref="P183:P189" si="29">O183*0.13</f>
        <v>78</v>
      </c>
      <c r="Q183" s="28">
        <f t="shared" si="25"/>
        <v>678</v>
      </c>
      <c r="R183" s="28">
        <f t="shared" si="27"/>
        <v>-66.67</v>
      </c>
      <c r="S183" s="28">
        <f t="shared" si="28"/>
        <v>-10.00044999775</v>
      </c>
      <c r="T183" s="271"/>
      <c r="U183" s="272"/>
      <c r="V183" s="272"/>
      <c r="W183" s="272"/>
      <c r="X183" s="272"/>
    </row>
    <row r="184" customHeight="1" spans="1:24">
      <c r="A184" s="24">
        <v>178</v>
      </c>
      <c r="B184" s="24" t="s">
        <v>1110</v>
      </c>
      <c r="C184" s="98" t="s">
        <v>858</v>
      </c>
      <c r="D184" s="267" t="s">
        <v>853</v>
      </c>
      <c r="E184" s="281" t="s">
        <v>860</v>
      </c>
      <c r="F184" s="280" t="s">
        <v>702</v>
      </c>
      <c r="G184" s="24">
        <v>1</v>
      </c>
      <c r="H184" s="24"/>
      <c r="I184" s="269">
        <v>40049</v>
      </c>
      <c r="J184" s="269">
        <v>40049</v>
      </c>
      <c r="K184" s="28">
        <v>6666.67</v>
      </c>
      <c r="L184" s="28">
        <v>666.67</v>
      </c>
      <c r="M184" s="28">
        <v>4000</v>
      </c>
      <c r="N184" s="198">
        <v>15</v>
      </c>
      <c r="O184" s="28">
        <v>600</v>
      </c>
      <c r="P184" s="28">
        <f t="shared" si="29"/>
        <v>78</v>
      </c>
      <c r="Q184" s="28">
        <f t="shared" si="25"/>
        <v>678</v>
      </c>
      <c r="R184" s="28">
        <f t="shared" si="27"/>
        <v>-66.67</v>
      </c>
      <c r="S184" s="28">
        <f t="shared" si="28"/>
        <v>-10.00044999775</v>
      </c>
      <c r="T184" s="271"/>
      <c r="U184" s="272"/>
      <c r="V184" s="272"/>
      <c r="W184" s="272"/>
      <c r="X184" s="272"/>
    </row>
    <row r="185" customHeight="1" spans="1:24">
      <c r="A185" s="24">
        <v>179</v>
      </c>
      <c r="B185" s="24" t="s">
        <v>1111</v>
      </c>
      <c r="C185" s="98" t="s">
        <v>1112</v>
      </c>
      <c r="D185" s="267" t="s">
        <v>873</v>
      </c>
      <c r="E185" s="283" t="s">
        <v>839</v>
      </c>
      <c r="F185" s="280" t="s">
        <v>702</v>
      </c>
      <c r="G185" s="24">
        <v>1</v>
      </c>
      <c r="H185" s="24"/>
      <c r="I185" s="269">
        <v>40052</v>
      </c>
      <c r="J185" s="269">
        <v>40052</v>
      </c>
      <c r="K185" s="28">
        <v>15176.92</v>
      </c>
      <c r="L185" s="28">
        <v>1517.69</v>
      </c>
      <c r="M185" s="28">
        <v>11400</v>
      </c>
      <c r="N185" s="198">
        <v>15</v>
      </c>
      <c r="O185" s="28">
        <v>1710</v>
      </c>
      <c r="P185" s="28">
        <f t="shared" si="29"/>
        <v>222.3</v>
      </c>
      <c r="Q185" s="28">
        <f t="shared" si="25"/>
        <v>1932.3</v>
      </c>
      <c r="R185" s="28">
        <f t="shared" si="27"/>
        <v>192.31</v>
      </c>
      <c r="S185" s="28">
        <f t="shared" si="28"/>
        <v>12.6712306202189</v>
      </c>
      <c r="T185" s="271"/>
      <c r="U185" s="272"/>
      <c r="V185" s="272"/>
      <c r="W185" s="272"/>
      <c r="X185" s="272"/>
    </row>
    <row r="186" customHeight="1" spans="1:24">
      <c r="A186" s="24">
        <v>180</v>
      </c>
      <c r="B186" s="24" t="s">
        <v>1113</v>
      </c>
      <c r="C186" s="98" t="s">
        <v>1112</v>
      </c>
      <c r="D186" s="267" t="s">
        <v>873</v>
      </c>
      <c r="E186" s="283" t="s">
        <v>839</v>
      </c>
      <c r="F186" s="280" t="s">
        <v>702</v>
      </c>
      <c r="G186" s="24">
        <v>1</v>
      </c>
      <c r="H186" s="24"/>
      <c r="I186" s="269">
        <v>40052</v>
      </c>
      <c r="J186" s="269">
        <v>40052</v>
      </c>
      <c r="K186" s="28">
        <v>15176.92</v>
      </c>
      <c r="L186" s="28">
        <v>1517.69</v>
      </c>
      <c r="M186" s="28">
        <v>11400</v>
      </c>
      <c r="N186" s="198">
        <v>15</v>
      </c>
      <c r="O186" s="28">
        <v>1710</v>
      </c>
      <c r="P186" s="28">
        <f t="shared" si="29"/>
        <v>222.3</v>
      </c>
      <c r="Q186" s="28">
        <f t="shared" si="25"/>
        <v>1932.3</v>
      </c>
      <c r="R186" s="28">
        <f t="shared" si="27"/>
        <v>192.31</v>
      </c>
      <c r="S186" s="28">
        <f t="shared" si="28"/>
        <v>12.6712306202189</v>
      </c>
      <c r="T186" s="271"/>
      <c r="U186" s="272"/>
      <c r="V186" s="272"/>
      <c r="W186" s="272"/>
      <c r="X186" s="272"/>
    </row>
    <row r="187" customHeight="1" spans="1:24">
      <c r="A187" s="24">
        <v>181</v>
      </c>
      <c r="B187" s="24" t="s">
        <v>1114</v>
      </c>
      <c r="C187" s="22" t="s">
        <v>1112</v>
      </c>
      <c r="D187" s="268" t="s">
        <v>873</v>
      </c>
      <c r="E187" s="283" t="s">
        <v>839</v>
      </c>
      <c r="F187" s="280" t="s">
        <v>702</v>
      </c>
      <c r="G187" s="24">
        <v>1</v>
      </c>
      <c r="H187" s="24"/>
      <c r="I187" s="269">
        <v>40052</v>
      </c>
      <c r="J187" s="269">
        <v>40052</v>
      </c>
      <c r="K187" s="28">
        <v>15176.92</v>
      </c>
      <c r="L187" s="28">
        <v>1517.69</v>
      </c>
      <c r="M187" s="28">
        <v>11400</v>
      </c>
      <c r="N187" s="198">
        <v>15</v>
      </c>
      <c r="O187" s="28">
        <v>1710</v>
      </c>
      <c r="P187" s="28">
        <f t="shared" si="29"/>
        <v>222.3</v>
      </c>
      <c r="Q187" s="28">
        <f t="shared" si="25"/>
        <v>1932.3</v>
      </c>
      <c r="R187" s="28">
        <f t="shared" si="27"/>
        <v>192.31</v>
      </c>
      <c r="S187" s="28">
        <f t="shared" si="28"/>
        <v>12.6712306202189</v>
      </c>
      <c r="T187" s="271"/>
      <c r="U187" s="272"/>
      <c r="V187" s="272"/>
      <c r="W187" s="272"/>
      <c r="X187" s="272"/>
    </row>
    <row r="188" customHeight="1" spans="1:24">
      <c r="A188" s="24">
        <v>182</v>
      </c>
      <c r="B188" s="24" t="s">
        <v>1115</v>
      </c>
      <c r="C188" s="22" t="s">
        <v>1112</v>
      </c>
      <c r="D188" s="267" t="s">
        <v>873</v>
      </c>
      <c r="E188" s="283" t="s">
        <v>839</v>
      </c>
      <c r="F188" s="280" t="s">
        <v>702</v>
      </c>
      <c r="G188" s="24">
        <v>1</v>
      </c>
      <c r="H188" s="24"/>
      <c r="I188" s="269">
        <v>40052</v>
      </c>
      <c r="J188" s="269">
        <v>40052</v>
      </c>
      <c r="K188" s="28">
        <v>15176.92</v>
      </c>
      <c r="L188" s="28">
        <v>1517.69</v>
      </c>
      <c r="M188" s="28">
        <v>11400</v>
      </c>
      <c r="N188" s="198">
        <v>15</v>
      </c>
      <c r="O188" s="28">
        <v>1710</v>
      </c>
      <c r="P188" s="28">
        <f t="shared" si="29"/>
        <v>222.3</v>
      </c>
      <c r="Q188" s="28">
        <f t="shared" si="25"/>
        <v>1932.3</v>
      </c>
      <c r="R188" s="28">
        <f t="shared" si="27"/>
        <v>192.31</v>
      </c>
      <c r="S188" s="28">
        <f t="shared" si="28"/>
        <v>12.6712306202189</v>
      </c>
      <c r="T188" s="271"/>
      <c r="U188" s="272"/>
      <c r="V188" s="272"/>
      <c r="W188" s="272"/>
      <c r="X188" s="272"/>
    </row>
    <row r="189" customHeight="1" spans="1:24">
      <c r="A189" s="24">
        <v>183</v>
      </c>
      <c r="B189" s="24" t="s">
        <v>1116</v>
      </c>
      <c r="C189" s="22" t="s">
        <v>867</v>
      </c>
      <c r="D189" s="267" t="s">
        <v>870</v>
      </c>
      <c r="E189" s="283" t="s">
        <v>839</v>
      </c>
      <c r="F189" s="280" t="s">
        <v>702</v>
      </c>
      <c r="G189" s="24">
        <v>1</v>
      </c>
      <c r="H189" s="24"/>
      <c r="I189" s="269">
        <v>40431</v>
      </c>
      <c r="J189" s="269">
        <v>40431</v>
      </c>
      <c r="K189" s="28">
        <v>12690.59</v>
      </c>
      <c r="L189" s="28">
        <v>1269.06</v>
      </c>
      <c r="M189" s="28">
        <v>10600</v>
      </c>
      <c r="N189" s="198">
        <v>15</v>
      </c>
      <c r="O189" s="28">
        <v>1590</v>
      </c>
      <c r="P189" s="28">
        <f t="shared" si="29"/>
        <v>206.7</v>
      </c>
      <c r="Q189" s="28">
        <f t="shared" si="25"/>
        <v>1796.7</v>
      </c>
      <c r="R189" s="28">
        <f t="shared" si="27"/>
        <v>320.94</v>
      </c>
      <c r="S189" s="28">
        <f t="shared" si="28"/>
        <v>25.2895844168124</v>
      </c>
      <c r="T189" s="271"/>
      <c r="U189" s="272"/>
      <c r="V189" s="272"/>
      <c r="W189" s="272"/>
      <c r="X189" s="272"/>
    </row>
    <row r="190" customHeight="1" spans="1:24">
      <c r="A190" s="24">
        <v>184</v>
      </c>
      <c r="B190" s="24" t="s">
        <v>1117</v>
      </c>
      <c r="C190" s="265" t="s">
        <v>901</v>
      </c>
      <c r="D190" s="265" t="s">
        <v>898</v>
      </c>
      <c r="E190" s="284" t="s">
        <v>839</v>
      </c>
      <c r="F190" s="280" t="s">
        <v>702</v>
      </c>
      <c r="G190" s="24">
        <v>1</v>
      </c>
      <c r="H190" s="24"/>
      <c r="I190" s="269">
        <v>40567</v>
      </c>
      <c r="J190" s="269">
        <v>40567</v>
      </c>
      <c r="K190" s="28">
        <v>6410.26</v>
      </c>
      <c r="L190" s="28">
        <v>641.03</v>
      </c>
      <c r="M190" s="28">
        <v>4600</v>
      </c>
      <c r="N190" s="198">
        <v>15</v>
      </c>
      <c r="O190" s="28">
        <v>690</v>
      </c>
      <c r="P190" s="28">
        <f t="shared" ref="P190:P202" si="30">O190*0.13</f>
        <v>89.7</v>
      </c>
      <c r="Q190" s="28">
        <f t="shared" ref="Q190:Q202" si="31">O190+P190</f>
        <v>779.7</v>
      </c>
      <c r="R190" s="28">
        <f t="shared" ref="R190:R205" si="32">O190-L190</f>
        <v>48.97</v>
      </c>
      <c r="S190" s="28">
        <f t="shared" ref="S190:S205" si="33">IF(L190=0,"",R190/L190*100)</f>
        <v>7.63926805297724</v>
      </c>
      <c r="T190" s="271"/>
      <c r="U190" s="272"/>
      <c r="V190" s="272"/>
      <c r="W190" s="272"/>
      <c r="X190" s="272"/>
    </row>
    <row r="191" customHeight="1" spans="1:24">
      <c r="A191" s="24">
        <v>185</v>
      </c>
      <c r="B191" s="24" t="s">
        <v>1118</v>
      </c>
      <c r="C191" s="265" t="s">
        <v>901</v>
      </c>
      <c r="D191" s="265" t="s">
        <v>898</v>
      </c>
      <c r="E191" s="284" t="s">
        <v>839</v>
      </c>
      <c r="F191" s="280" t="s">
        <v>702</v>
      </c>
      <c r="G191" s="24">
        <v>1</v>
      </c>
      <c r="H191" s="24"/>
      <c r="I191" s="269">
        <v>40567</v>
      </c>
      <c r="J191" s="269">
        <v>40567</v>
      </c>
      <c r="K191" s="28">
        <v>6410.26</v>
      </c>
      <c r="L191" s="28">
        <v>641.03</v>
      </c>
      <c r="M191" s="28">
        <v>4600</v>
      </c>
      <c r="N191" s="198">
        <v>15</v>
      </c>
      <c r="O191" s="28">
        <v>690</v>
      </c>
      <c r="P191" s="28">
        <f t="shared" si="30"/>
        <v>89.7</v>
      </c>
      <c r="Q191" s="28">
        <f t="shared" si="31"/>
        <v>779.7</v>
      </c>
      <c r="R191" s="28">
        <f t="shared" si="32"/>
        <v>48.97</v>
      </c>
      <c r="S191" s="28">
        <f t="shared" si="33"/>
        <v>7.63926805297724</v>
      </c>
      <c r="T191" s="271"/>
      <c r="U191" s="272"/>
      <c r="V191" s="272"/>
      <c r="W191" s="272"/>
      <c r="X191" s="272"/>
    </row>
    <row r="192" customHeight="1" spans="1:24">
      <c r="A192" s="24">
        <v>186</v>
      </c>
      <c r="B192" s="24" t="s">
        <v>1119</v>
      </c>
      <c r="C192" s="265" t="s">
        <v>909</v>
      </c>
      <c r="D192" s="265" t="s">
        <v>910</v>
      </c>
      <c r="E192" s="284" t="s">
        <v>839</v>
      </c>
      <c r="F192" s="280" t="s">
        <v>702</v>
      </c>
      <c r="G192" s="24">
        <v>1</v>
      </c>
      <c r="H192" s="24"/>
      <c r="I192" s="269">
        <v>40567</v>
      </c>
      <c r="J192" s="269">
        <v>40567</v>
      </c>
      <c r="K192" s="28">
        <v>10940.17</v>
      </c>
      <c r="L192" s="28">
        <v>1094.02</v>
      </c>
      <c r="M192" s="28">
        <v>8300</v>
      </c>
      <c r="N192" s="198">
        <v>15</v>
      </c>
      <c r="O192" s="28">
        <v>1245</v>
      </c>
      <c r="P192" s="28">
        <f t="shared" si="30"/>
        <v>161.85</v>
      </c>
      <c r="Q192" s="28">
        <f t="shared" si="31"/>
        <v>1406.85</v>
      </c>
      <c r="R192" s="28">
        <f t="shared" si="32"/>
        <v>150.98</v>
      </c>
      <c r="S192" s="28">
        <f t="shared" si="33"/>
        <v>13.8004789674777</v>
      </c>
      <c r="T192" s="271"/>
      <c r="U192" s="272"/>
      <c r="V192" s="272"/>
      <c r="W192" s="272"/>
      <c r="X192" s="272"/>
    </row>
    <row r="193" customHeight="1" spans="1:24">
      <c r="A193" s="24">
        <v>187</v>
      </c>
      <c r="B193" s="24" t="s">
        <v>1120</v>
      </c>
      <c r="C193" s="265" t="s">
        <v>901</v>
      </c>
      <c r="D193" s="265" t="s">
        <v>898</v>
      </c>
      <c r="E193" s="284" t="s">
        <v>839</v>
      </c>
      <c r="F193" s="280" t="s">
        <v>702</v>
      </c>
      <c r="G193" s="24">
        <v>1</v>
      </c>
      <c r="H193" s="24"/>
      <c r="I193" s="269">
        <v>40567</v>
      </c>
      <c r="J193" s="269">
        <v>40567</v>
      </c>
      <c r="K193" s="28">
        <v>6410.26</v>
      </c>
      <c r="L193" s="28">
        <v>641.03</v>
      </c>
      <c r="M193" s="28">
        <v>4600</v>
      </c>
      <c r="N193" s="198">
        <v>15</v>
      </c>
      <c r="O193" s="28">
        <v>690</v>
      </c>
      <c r="P193" s="28">
        <f t="shared" si="30"/>
        <v>89.7</v>
      </c>
      <c r="Q193" s="28">
        <f t="shared" si="31"/>
        <v>779.7</v>
      </c>
      <c r="R193" s="28">
        <f t="shared" si="32"/>
        <v>48.97</v>
      </c>
      <c r="S193" s="28">
        <f t="shared" si="33"/>
        <v>7.63926805297724</v>
      </c>
      <c r="T193" s="271"/>
      <c r="U193" s="272"/>
      <c r="V193" s="272"/>
      <c r="W193" s="272"/>
      <c r="X193" s="272"/>
    </row>
    <row r="194" customHeight="1" spans="1:24">
      <c r="A194" s="24">
        <v>188</v>
      </c>
      <c r="B194" s="24" t="s">
        <v>1121</v>
      </c>
      <c r="C194" s="265" t="s">
        <v>1122</v>
      </c>
      <c r="D194" s="265" t="s">
        <v>1123</v>
      </c>
      <c r="E194" s="284" t="s">
        <v>839</v>
      </c>
      <c r="F194" s="280" t="s">
        <v>702</v>
      </c>
      <c r="G194" s="24">
        <v>1</v>
      </c>
      <c r="H194" s="24"/>
      <c r="I194" s="269">
        <v>40567</v>
      </c>
      <c r="J194" s="269">
        <v>40567</v>
      </c>
      <c r="K194" s="28">
        <v>16031.63</v>
      </c>
      <c r="L194" s="28">
        <v>1603.16</v>
      </c>
      <c r="M194" s="28">
        <v>10600</v>
      </c>
      <c r="N194" s="198">
        <v>15</v>
      </c>
      <c r="O194" s="28">
        <v>1590</v>
      </c>
      <c r="P194" s="28">
        <f t="shared" si="30"/>
        <v>206.7</v>
      </c>
      <c r="Q194" s="28">
        <f t="shared" si="31"/>
        <v>1796.7</v>
      </c>
      <c r="R194" s="28">
        <f t="shared" si="32"/>
        <v>-13.1600000000001</v>
      </c>
      <c r="S194" s="28">
        <f t="shared" si="33"/>
        <v>-0.820878764440236</v>
      </c>
      <c r="T194" s="271"/>
      <c r="U194" s="272"/>
      <c r="V194" s="272"/>
      <c r="W194" s="272"/>
      <c r="X194" s="272"/>
    </row>
    <row r="195" customHeight="1" spans="1:24">
      <c r="A195" s="24">
        <v>189</v>
      </c>
      <c r="B195" s="24" t="s">
        <v>1124</v>
      </c>
      <c r="C195" s="265" t="s">
        <v>858</v>
      </c>
      <c r="D195" s="265" t="s">
        <v>853</v>
      </c>
      <c r="E195" s="284" t="s">
        <v>891</v>
      </c>
      <c r="F195" s="280" t="s">
        <v>702</v>
      </c>
      <c r="G195" s="24">
        <v>1</v>
      </c>
      <c r="H195" s="24"/>
      <c r="I195" s="269">
        <v>41457</v>
      </c>
      <c r="J195" s="269">
        <v>41457</v>
      </c>
      <c r="K195" s="28">
        <v>11111.11</v>
      </c>
      <c r="L195" s="28">
        <v>1111.11</v>
      </c>
      <c r="M195" s="28">
        <v>4000</v>
      </c>
      <c r="N195" s="198">
        <v>15</v>
      </c>
      <c r="O195" s="28">
        <v>600</v>
      </c>
      <c r="P195" s="28">
        <f t="shared" si="30"/>
        <v>78</v>
      </c>
      <c r="Q195" s="28">
        <f t="shared" si="31"/>
        <v>678</v>
      </c>
      <c r="R195" s="28">
        <f t="shared" si="32"/>
        <v>-511.11</v>
      </c>
      <c r="S195" s="28">
        <f t="shared" si="33"/>
        <v>-45.999945999946</v>
      </c>
      <c r="T195" s="271"/>
      <c r="U195" s="272"/>
      <c r="V195" s="272"/>
      <c r="W195" s="272"/>
      <c r="X195" s="272"/>
    </row>
    <row r="196" customHeight="1" spans="1:24">
      <c r="A196" s="24">
        <v>190</v>
      </c>
      <c r="B196" s="24" t="s">
        <v>1125</v>
      </c>
      <c r="C196" s="265" t="s">
        <v>858</v>
      </c>
      <c r="D196" s="265" t="s">
        <v>853</v>
      </c>
      <c r="E196" s="284" t="s">
        <v>891</v>
      </c>
      <c r="F196" s="280" t="s">
        <v>702</v>
      </c>
      <c r="G196" s="24">
        <v>1</v>
      </c>
      <c r="H196" s="24"/>
      <c r="I196" s="269">
        <v>41457</v>
      </c>
      <c r="J196" s="269">
        <v>41457</v>
      </c>
      <c r="K196" s="28">
        <v>11111.11</v>
      </c>
      <c r="L196" s="28">
        <v>1111.11</v>
      </c>
      <c r="M196" s="28">
        <v>4000</v>
      </c>
      <c r="N196" s="198">
        <v>15</v>
      </c>
      <c r="O196" s="28">
        <v>600</v>
      </c>
      <c r="P196" s="28">
        <f t="shared" si="30"/>
        <v>78</v>
      </c>
      <c r="Q196" s="28">
        <f t="shared" si="31"/>
        <v>678</v>
      </c>
      <c r="R196" s="28">
        <f t="shared" si="32"/>
        <v>-511.11</v>
      </c>
      <c r="S196" s="28">
        <f t="shared" si="33"/>
        <v>-45.999945999946</v>
      </c>
      <c r="T196" s="271"/>
      <c r="U196" s="272"/>
      <c r="V196" s="272"/>
      <c r="W196" s="272"/>
      <c r="X196" s="272"/>
    </row>
    <row r="197" customHeight="1" spans="1:24">
      <c r="A197" s="24">
        <v>191</v>
      </c>
      <c r="B197" s="24" t="s">
        <v>1126</v>
      </c>
      <c r="C197" s="265" t="s">
        <v>1127</v>
      </c>
      <c r="D197" s="265" t="s">
        <v>1128</v>
      </c>
      <c r="E197" s="284" t="s">
        <v>1129</v>
      </c>
      <c r="F197" s="280" t="s">
        <v>702</v>
      </c>
      <c r="G197" s="24">
        <v>1</v>
      </c>
      <c r="H197" s="24"/>
      <c r="I197" s="269">
        <v>34700</v>
      </c>
      <c r="J197" s="269">
        <v>34700</v>
      </c>
      <c r="K197" s="28">
        <v>1331279.25</v>
      </c>
      <c r="L197" s="28">
        <v>133127.93</v>
      </c>
      <c r="M197" s="28">
        <v>708000</v>
      </c>
      <c r="N197" s="198">
        <v>15</v>
      </c>
      <c r="O197" s="28">
        <v>106200</v>
      </c>
      <c r="P197" s="28">
        <f>O197*0.17</f>
        <v>18054</v>
      </c>
      <c r="Q197" s="28">
        <f t="shared" si="31"/>
        <v>124254</v>
      </c>
      <c r="R197" s="28">
        <f t="shared" si="32"/>
        <v>-26927.93</v>
      </c>
      <c r="S197" s="28">
        <f t="shared" si="33"/>
        <v>-20.2271078653443</v>
      </c>
      <c r="T197" s="271"/>
      <c r="U197" s="272"/>
      <c r="V197" s="272"/>
      <c r="W197" s="272"/>
      <c r="X197" s="272"/>
    </row>
    <row r="198" customHeight="1" spans="1:24">
      <c r="A198" s="24">
        <v>192</v>
      </c>
      <c r="B198" s="24" t="s">
        <v>1130</v>
      </c>
      <c r="C198" s="265" t="s">
        <v>1131</v>
      </c>
      <c r="D198" s="265" t="s">
        <v>1132</v>
      </c>
      <c r="E198" s="284" t="s">
        <v>744</v>
      </c>
      <c r="F198" s="280" t="s">
        <v>702</v>
      </c>
      <c r="G198" s="24">
        <v>1</v>
      </c>
      <c r="H198" s="24"/>
      <c r="I198" s="269">
        <v>40529</v>
      </c>
      <c r="J198" s="269">
        <v>40529</v>
      </c>
      <c r="K198" s="28">
        <v>394980.88</v>
      </c>
      <c r="L198" s="28">
        <v>39498.09</v>
      </c>
      <c r="M198" s="28">
        <v>139800</v>
      </c>
      <c r="N198" s="198">
        <v>15</v>
      </c>
      <c r="O198" s="28">
        <v>20970</v>
      </c>
      <c r="P198" s="28">
        <f t="shared" si="30"/>
        <v>2726.1</v>
      </c>
      <c r="Q198" s="28">
        <f t="shared" si="31"/>
        <v>23696.1</v>
      </c>
      <c r="R198" s="28">
        <f t="shared" si="32"/>
        <v>-18528.09</v>
      </c>
      <c r="S198" s="28">
        <f t="shared" si="33"/>
        <v>-46.9088252115482</v>
      </c>
      <c r="T198" s="271"/>
      <c r="U198" s="272"/>
      <c r="V198" s="272"/>
      <c r="W198" s="272"/>
      <c r="X198" s="272"/>
    </row>
    <row r="199" customHeight="1" spans="1:24">
      <c r="A199" s="24">
        <v>193</v>
      </c>
      <c r="B199" s="24" t="s">
        <v>1133</v>
      </c>
      <c r="C199" s="265" t="s">
        <v>1134</v>
      </c>
      <c r="D199" s="265" t="s">
        <v>1135</v>
      </c>
      <c r="E199" s="284" t="s">
        <v>1136</v>
      </c>
      <c r="F199" s="280" t="s">
        <v>702</v>
      </c>
      <c r="G199" s="24">
        <v>1</v>
      </c>
      <c r="H199" s="24"/>
      <c r="I199" s="269">
        <v>40753</v>
      </c>
      <c r="J199" s="269">
        <v>40753</v>
      </c>
      <c r="K199" s="28">
        <v>139743.59</v>
      </c>
      <c r="L199" s="28">
        <v>13974.36</v>
      </c>
      <c r="M199" s="28">
        <v>78700</v>
      </c>
      <c r="N199" s="198">
        <v>25</v>
      </c>
      <c r="O199" s="28">
        <v>19675</v>
      </c>
      <c r="P199" s="28">
        <f t="shared" si="30"/>
        <v>2557.75</v>
      </c>
      <c r="Q199" s="28">
        <f t="shared" si="31"/>
        <v>22232.75</v>
      </c>
      <c r="R199" s="28">
        <f t="shared" si="32"/>
        <v>5700.64</v>
      </c>
      <c r="S199" s="28">
        <f t="shared" si="33"/>
        <v>40.7935676481785</v>
      </c>
      <c r="T199" s="271"/>
      <c r="U199" s="272"/>
      <c r="V199" s="272"/>
      <c r="W199" s="272"/>
      <c r="X199" s="272"/>
    </row>
    <row r="200" customHeight="1" spans="1:24">
      <c r="A200" s="24">
        <v>194</v>
      </c>
      <c r="B200" s="24" t="s">
        <v>1137</v>
      </c>
      <c r="C200" s="265" t="s">
        <v>1138</v>
      </c>
      <c r="D200" s="265" t="s">
        <v>1139</v>
      </c>
      <c r="E200" s="284" t="s">
        <v>1140</v>
      </c>
      <c r="F200" s="280" t="s">
        <v>702</v>
      </c>
      <c r="G200" s="24">
        <v>1</v>
      </c>
      <c r="H200" s="24"/>
      <c r="I200" s="269">
        <v>39212</v>
      </c>
      <c r="J200" s="269">
        <v>39212</v>
      </c>
      <c r="K200" s="28">
        <v>378234.19</v>
      </c>
      <c r="L200" s="28">
        <v>37823.42</v>
      </c>
      <c r="M200" s="28">
        <v>265500</v>
      </c>
      <c r="N200" s="198">
        <v>15</v>
      </c>
      <c r="O200" s="28">
        <v>39825</v>
      </c>
      <c r="P200" s="28">
        <f>O200*0.17</f>
        <v>6770.25</v>
      </c>
      <c r="Q200" s="28">
        <f t="shared" si="31"/>
        <v>46595.25</v>
      </c>
      <c r="R200" s="28">
        <f t="shared" si="32"/>
        <v>2001.58</v>
      </c>
      <c r="S200" s="28">
        <f t="shared" si="33"/>
        <v>5.29190644315084</v>
      </c>
      <c r="T200" s="271"/>
      <c r="U200" s="272"/>
      <c r="V200" s="272"/>
      <c r="W200" s="272"/>
      <c r="X200" s="272"/>
    </row>
    <row r="201" customHeight="1" spans="1:24">
      <c r="A201" s="24">
        <v>195</v>
      </c>
      <c r="B201" s="24" t="s">
        <v>1141</v>
      </c>
      <c r="C201" s="265" t="s">
        <v>1142</v>
      </c>
      <c r="D201" s="265" t="s">
        <v>1143</v>
      </c>
      <c r="E201" s="284" t="s">
        <v>1144</v>
      </c>
      <c r="F201" s="280" t="s">
        <v>702</v>
      </c>
      <c r="G201" s="24">
        <v>1</v>
      </c>
      <c r="H201" s="24"/>
      <c r="I201" s="269">
        <v>40436</v>
      </c>
      <c r="J201" s="269">
        <v>40436</v>
      </c>
      <c r="K201" s="28">
        <v>161813.24</v>
      </c>
      <c r="L201" s="28">
        <v>16181.32</v>
      </c>
      <c r="M201" s="28">
        <v>97300</v>
      </c>
      <c r="N201" s="198">
        <v>15</v>
      </c>
      <c r="O201" s="28">
        <v>14595</v>
      </c>
      <c r="P201" s="28">
        <f t="shared" si="30"/>
        <v>1897.35</v>
      </c>
      <c r="Q201" s="28">
        <f t="shared" si="31"/>
        <v>16492.35</v>
      </c>
      <c r="R201" s="28">
        <f t="shared" si="32"/>
        <v>-1586.32</v>
      </c>
      <c r="S201" s="28">
        <f t="shared" si="33"/>
        <v>-9.80340293622523</v>
      </c>
      <c r="T201" s="271"/>
      <c r="U201" s="272"/>
      <c r="V201" s="272"/>
      <c r="W201" s="272"/>
      <c r="X201" s="272"/>
    </row>
    <row r="202" customHeight="1" spans="1:24">
      <c r="A202" s="24">
        <v>196</v>
      </c>
      <c r="B202" s="24" t="s">
        <v>1145</v>
      </c>
      <c r="C202" s="22" t="s">
        <v>1146</v>
      </c>
      <c r="D202" s="267" t="s">
        <v>1147</v>
      </c>
      <c r="E202" s="284" t="s">
        <v>1148</v>
      </c>
      <c r="F202" s="280" t="s">
        <v>702</v>
      </c>
      <c r="G202" s="24">
        <v>1</v>
      </c>
      <c r="H202" s="24"/>
      <c r="I202" s="269">
        <v>38457</v>
      </c>
      <c r="J202" s="269">
        <v>38457</v>
      </c>
      <c r="K202" s="28">
        <v>1286597.45</v>
      </c>
      <c r="L202" s="28">
        <v>128659.75</v>
      </c>
      <c r="M202" s="28">
        <v>619500</v>
      </c>
      <c r="N202" s="198">
        <v>15</v>
      </c>
      <c r="O202" s="28">
        <v>92925</v>
      </c>
      <c r="P202" s="28">
        <f>O202*0.17</f>
        <v>15797.25</v>
      </c>
      <c r="Q202" s="28">
        <f t="shared" si="31"/>
        <v>108722.25</v>
      </c>
      <c r="R202" s="28">
        <f t="shared" si="32"/>
        <v>-35734.75</v>
      </c>
      <c r="S202" s="28">
        <f t="shared" si="33"/>
        <v>-27.7746148270924</v>
      </c>
      <c r="T202" s="271"/>
      <c r="U202" s="272"/>
      <c r="V202" s="272"/>
      <c r="W202" s="272"/>
      <c r="X202" s="272"/>
    </row>
    <row r="203" customHeight="1" spans="1:24">
      <c r="A203" s="24">
        <v>197</v>
      </c>
      <c r="B203" s="24" t="s">
        <v>1149</v>
      </c>
      <c r="C203" s="24" t="s">
        <v>829</v>
      </c>
      <c r="D203" s="80" t="s">
        <v>830</v>
      </c>
      <c r="E203" s="26" t="s">
        <v>849</v>
      </c>
      <c r="F203" s="26" t="s">
        <v>702</v>
      </c>
      <c r="G203" s="24">
        <v>1</v>
      </c>
      <c r="H203" s="49"/>
      <c r="I203" s="269">
        <v>39595</v>
      </c>
      <c r="J203" s="269">
        <v>39595</v>
      </c>
      <c r="K203" s="28">
        <v>5500</v>
      </c>
      <c r="L203" s="28">
        <v>550</v>
      </c>
      <c r="M203" s="28">
        <v>3100</v>
      </c>
      <c r="N203" s="28">
        <v>15</v>
      </c>
      <c r="O203" s="28">
        <v>465</v>
      </c>
      <c r="P203" s="28"/>
      <c r="Q203" s="28"/>
      <c r="R203" s="28">
        <f t="shared" ref="R203:R239" si="34">O203-L203</f>
        <v>-85</v>
      </c>
      <c r="S203" s="28">
        <f t="shared" ref="S203:S239" si="35">IF(L203=0,"",R203/L203*100)</f>
        <v>-15.4545454545455</v>
      </c>
      <c r="T203" s="284"/>
      <c r="U203" s="272"/>
      <c r="V203" s="272"/>
      <c r="W203" s="272"/>
      <c r="X203" s="272"/>
    </row>
    <row r="204" customHeight="1" spans="1:24">
      <c r="A204" s="24">
        <v>198</v>
      </c>
      <c r="B204" s="24" t="s">
        <v>1150</v>
      </c>
      <c r="C204" s="24" t="s">
        <v>1151</v>
      </c>
      <c r="D204" s="80" t="s">
        <v>1152</v>
      </c>
      <c r="E204" s="26" t="s">
        <v>1153</v>
      </c>
      <c r="F204" s="26" t="s">
        <v>702</v>
      </c>
      <c r="G204" s="24">
        <v>1</v>
      </c>
      <c r="H204" s="49"/>
      <c r="I204" s="269">
        <v>34911</v>
      </c>
      <c r="J204" s="269">
        <v>34911</v>
      </c>
      <c r="K204" s="28">
        <v>7800</v>
      </c>
      <c r="L204" s="28">
        <v>780</v>
      </c>
      <c r="M204" s="28">
        <v>4000</v>
      </c>
      <c r="N204" s="28">
        <v>15</v>
      </c>
      <c r="O204" s="28">
        <v>600</v>
      </c>
      <c r="P204" s="28"/>
      <c r="Q204" s="28"/>
      <c r="R204" s="28">
        <f t="shared" si="34"/>
        <v>-180</v>
      </c>
      <c r="S204" s="28">
        <f t="shared" si="35"/>
        <v>-23.0769230769231</v>
      </c>
      <c r="T204" s="284"/>
      <c r="U204" s="272"/>
      <c r="V204" s="272"/>
      <c r="W204" s="272"/>
      <c r="X204" s="272"/>
    </row>
    <row r="205" customHeight="1" spans="1:24">
      <c r="A205" s="24">
        <v>199</v>
      </c>
      <c r="B205" s="24" t="s">
        <v>1154</v>
      </c>
      <c r="C205" s="24" t="s">
        <v>1151</v>
      </c>
      <c r="D205" s="80" t="s">
        <v>1152</v>
      </c>
      <c r="E205" s="26" t="s">
        <v>1153</v>
      </c>
      <c r="F205" s="26" t="s">
        <v>702</v>
      </c>
      <c r="G205" s="24">
        <v>1</v>
      </c>
      <c r="H205" s="49"/>
      <c r="I205" s="269">
        <v>35177</v>
      </c>
      <c r="J205" s="269">
        <v>35177</v>
      </c>
      <c r="K205" s="28">
        <v>8150</v>
      </c>
      <c r="L205" s="28">
        <v>815</v>
      </c>
      <c r="M205" s="28">
        <v>4000</v>
      </c>
      <c r="N205" s="28">
        <v>15</v>
      </c>
      <c r="O205" s="28">
        <v>600</v>
      </c>
      <c r="P205" s="28"/>
      <c r="Q205" s="28"/>
      <c r="R205" s="28">
        <f t="shared" si="34"/>
        <v>-215</v>
      </c>
      <c r="S205" s="28">
        <f t="shared" si="35"/>
        <v>-26.3803680981595</v>
      </c>
      <c r="T205" s="284"/>
      <c r="U205" s="272"/>
      <c r="V205" s="272"/>
      <c r="W205" s="272"/>
      <c r="X205" s="272"/>
    </row>
    <row r="206" customHeight="1" spans="1:24">
      <c r="A206" s="24">
        <v>200</v>
      </c>
      <c r="B206" s="24" t="s">
        <v>1155</v>
      </c>
      <c r="C206" s="24" t="s">
        <v>841</v>
      </c>
      <c r="D206" s="80" t="s">
        <v>842</v>
      </c>
      <c r="E206" s="26" t="s">
        <v>822</v>
      </c>
      <c r="F206" s="26" t="s">
        <v>702</v>
      </c>
      <c r="G206" s="24">
        <v>1</v>
      </c>
      <c r="H206" s="49"/>
      <c r="I206" s="269">
        <v>37225</v>
      </c>
      <c r="J206" s="269">
        <v>37225</v>
      </c>
      <c r="K206" s="28">
        <v>12000</v>
      </c>
      <c r="L206" s="28">
        <v>1200</v>
      </c>
      <c r="M206" s="28">
        <v>3100</v>
      </c>
      <c r="N206" s="28">
        <v>15</v>
      </c>
      <c r="O206" s="28">
        <v>465</v>
      </c>
      <c r="P206" s="28"/>
      <c r="Q206" s="28"/>
      <c r="R206" s="28">
        <f t="shared" si="34"/>
        <v>-735</v>
      </c>
      <c r="S206" s="28">
        <f t="shared" si="35"/>
        <v>-61.25</v>
      </c>
      <c r="T206" s="284"/>
      <c r="U206" s="272"/>
      <c r="V206" s="272"/>
      <c r="W206" s="272"/>
      <c r="X206" s="272"/>
    </row>
    <row r="207" customHeight="1" spans="1:24">
      <c r="A207" s="24">
        <v>201</v>
      </c>
      <c r="B207" s="24" t="s">
        <v>1156</v>
      </c>
      <c r="C207" s="24" t="s">
        <v>1157</v>
      </c>
      <c r="D207" s="80" t="s">
        <v>1158</v>
      </c>
      <c r="E207" s="26" t="s">
        <v>839</v>
      </c>
      <c r="F207" s="26" t="s">
        <v>702</v>
      </c>
      <c r="G207" s="24">
        <v>1</v>
      </c>
      <c r="H207" s="49"/>
      <c r="I207" s="269">
        <v>38457</v>
      </c>
      <c r="J207" s="269">
        <v>38457</v>
      </c>
      <c r="K207" s="28">
        <v>14500</v>
      </c>
      <c r="L207" s="28">
        <v>1450</v>
      </c>
      <c r="M207" s="28">
        <v>7500</v>
      </c>
      <c r="N207" s="28">
        <v>15</v>
      </c>
      <c r="O207" s="28">
        <v>1125</v>
      </c>
      <c r="P207" s="28"/>
      <c r="Q207" s="28"/>
      <c r="R207" s="28">
        <f t="shared" si="34"/>
        <v>-325</v>
      </c>
      <c r="S207" s="28">
        <f t="shared" si="35"/>
        <v>-22.4137931034483</v>
      </c>
      <c r="T207" s="284"/>
      <c r="U207" s="272"/>
      <c r="V207" s="272"/>
      <c r="W207" s="272"/>
      <c r="X207" s="272"/>
    </row>
    <row r="208" customHeight="1" spans="1:24">
      <c r="A208" s="24">
        <v>202</v>
      </c>
      <c r="B208" s="24" t="s">
        <v>1159</v>
      </c>
      <c r="C208" s="24" t="s">
        <v>858</v>
      </c>
      <c r="D208" s="80" t="s">
        <v>890</v>
      </c>
      <c r="E208" s="26" t="s">
        <v>891</v>
      </c>
      <c r="F208" s="26" t="s">
        <v>702</v>
      </c>
      <c r="G208" s="24">
        <v>1</v>
      </c>
      <c r="H208" s="49"/>
      <c r="I208" s="269">
        <v>40400</v>
      </c>
      <c r="J208" s="269">
        <v>40400</v>
      </c>
      <c r="K208" s="28">
        <v>6837.61</v>
      </c>
      <c r="L208" s="28">
        <v>683.76</v>
      </c>
      <c r="M208" s="28">
        <v>4000</v>
      </c>
      <c r="N208" s="28">
        <v>15</v>
      </c>
      <c r="O208" s="28">
        <v>600</v>
      </c>
      <c r="P208" s="28"/>
      <c r="Q208" s="28"/>
      <c r="R208" s="28">
        <f t="shared" si="34"/>
        <v>-83.76</v>
      </c>
      <c r="S208" s="28">
        <f t="shared" si="35"/>
        <v>-12.2499122499122</v>
      </c>
      <c r="T208" s="284"/>
      <c r="U208" s="272"/>
      <c r="V208" s="272"/>
      <c r="W208" s="272"/>
      <c r="X208" s="272"/>
    </row>
    <row r="209" customHeight="1" spans="1:24">
      <c r="A209" s="24">
        <v>203</v>
      </c>
      <c r="B209" s="24" t="s">
        <v>1160</v>
      </c>
      <c r="C209" s="24" t="s">
        <v>901</v>
      </c>
      <c r="D209" s="80" t="s">
        <v>898</v>
      </c>
      <c r="E209" s="26" t="s">
        <v>839</v>
      </c>
      <c r="F209" s="26" t="s">
        <v>702</v>
      </c>
      <c r="G209" s="24">
        <v>1</v>
      </c>
      <c r="H209" s="49"/>
      <c r="I209" s="269">
        <v>40567</v>
      </c>
      <c r="J209" s="269">
        <v>40567</v>
      </c>
      <c r="K209" s="28">
        <v>6410.26</v>
      </c>
      <c r="L209" s="28">
        <v>641.03</v>
      </c>
      <c r="M209" s="28">
        <v>4600</v>
      </c>
      <c r="N209" s="28">
        <v>15</v>
      </c>
      <c r="O209" s="28">
        <v>690</v>
      </c>
      <c r="P209" s="28"/>
      <c r="Q209" s="28"/>
      <c r="R209" s="28">
        <f t="shared" si="34"/>
        <v>48.97</v>
      </c>
      <c r="S209" s="28">
        <f t="shared" si="35"/>
        <v>7.63926805297724</v>
      </c>
      <c r="T209" s="284"/>
      <c r="U209" s="272"/>
      <c r="V209" s="272"/>
      <c r="W209" s="272"/>
      <c r="X209" s="272"/>
    </row>
    <row r="210" customHeight="1" spans="1:24">
      <c r="A210" s="24">
        <v>204</v>
      </c>
      <c r="B210" s="24" t="s">
        <v>1161</v>
      </c>
      <c r="C210" s="24" t="s">
        <v>901</v>
      </c>
      <c r="D210" s="80" t="s">
        <v>898</v>
      </c>
      <c r="E210" s="26" t="s">
        <v>839</v>
      </c>
      <c r="F210" s="26" t="s">
        <v>702</v>
      </c>
      <c r="G210" s="24">
        <v>1</v>
      </c>
      <c r="H210" s="49"/>
      <c r="I210" s="269">
        <v>40567</v>
      </c>
      <c r="J210" s="269">
        <v>40567</v>
      </c>
      <c r="K210" s="28">
        <v>6410.26</v>
      </c>
      <c r="L210" s="28">
        <v>641.03</v>
      </c>
      <c r="M210" s="28">
        <v>4600</v>
      </c>
      <c r="N210" s="28">
        <v>15</v>
      </c>
      <c r="O210" s="28">
        <v>690</v>
      </c>
      <c r="P210" s="28"/>
      <c r="Q210" s="28"/>
      <c r="R210" s="28">
        <f t="shared" si="34"/>
        <v>48.97</v>
      </c>
      <c r="S210" s="28">
        <f t="shared" si="35"/>
        <v>7.63926805297724</v>
      </c>
      <c r="T210" s="284"/>
      <c r="U210" s="272"/>
      <c r="V210" s="272"/>
      <c r="W210" s="272"/>
      <c r="X210" s="272"/>
    </row>
    <row r="211" customHeight="1" spans="1:24">
      <c r="A211" s="24">
        <v>205</v>
      </c>
      <c r="B211" s="24" t="s">
        <v>1162</v>
      </c>
      <c r="C211" s="24" t="s">
        <v>792</v>
      </c>
      <c r="D211" s="80" t="s">
        <v>1041</v>
      </c>
      <c r="E211" s="26" t="s">
        <v>794</v>
      </c>
      <c r="F211" s="26" t="s">
        <v>702</v>
      </c>
      <c r="G211" s="24">
        <v>1</v>
      </c>
      <c r="H211" s="49"/>
      <c r="I211" s="269">
        <v>40588</v>
      </c>
      <c r="J211" s="269">
        <v>40588</v>
      </c>
      <c r="K211" s="28">
        <v>73983.86</v>
      </c>
      <c r="L211" s="28">
        <v>7398.39</v>
      </c>
      <c r="M211" s="28">
        <v>30100</v>
      </c>
      <c r="N211" s="28">
        <v>15</v>
      </c>
      <c r="O211" s="28">
        <v>4515</v>
      </c>
      <c r="P211" s="28"/>
      <c r="Q211" s="28"/>
      <c r="R211" s="28">
        <f t="shared" si="34"/>
        <v>-2883.39</v>
      </c>
      <c r="S211" s="28">
        <f t="shared" si="35"/>
        <v>-38.97320903602</v>
      </c>
      <c r="T211" s="284"/>
      <c r="U211" s="272"/>
      <c r="V211" s="272"/>
      <c r="W211" s="272"/>
      <c r="X211" s="272"/>
    </row>
    <row r="212" customHeight="1" spans="1:24">
      <c r="A212" s="24">
        <v>206</v>
      </c>
      <c r="B212" s="24" t="s">
        <v>1163</v>
      </c>
      <c r="C212" s="24" t="s">
        <v>1164</v>
      </c>
      <c r="D212" s="80" t="s">
        <v>1165</v>
      </c>
      <c r="E212" s="26" t="s">
        <v>1166</v>
      </c>
      <c r="F212" s="26" t="s">
        <v>702</v>
      </c>
      <c r="G212" s="24">
        <v>1</v>
      </c>
      <c r="H212" s="49"/>
      <c r="I212" s="269">
        <v>28825</v>
      </c>
      <c r="J212" s="269">
        <v>28825</v>
      </c>
      <c r="K212" s="28">
        <v>5721.24</v>
      </c>
      <c r="L212" s="28">
        <v>572.12</v>
      </c>
      <c r="M212" s="28">
        <v>4000</v>
      </c>
      <c r="N212" s="28">
        <v>15</v>
      </c>
      <c r="O212" s="28">
        <v>600</v>
      </c>
      <c r="P212" s="28"/>
      <c r="Q212" s="28"/>
      <c r="R212" s="28">
        <f t="shared" si="34"/>
        <v>27.88</v>
      </c>
      <c r="S212" s="28">
        <f t="shared" si="35"/>
        <v>4.8731035447109</v>
      </c>
      <c r="T212" s="284"/>
      <c r="U212" s="272"/>
      <c r="V212" s="272"/>
      <c r="W212" s="272"/>
      <c r="X212" s="272"/>
    </row>
    <row r="213" customHeight="1" spans="1:24">
      <c r="A213" s="24">
        <v>207</v>
      </c>
      <c r="B213" s="24" t="s">
        <v>1167</v>
      </c>
      <c r="C213" s="24" t="s">
        <v>1164</v>
      </c>
      <c r="D213" s="80" t="s">
        <v>1168</v>
      </c>
      <c r="E213" s="26" t="s">
        <v>1169</v>
      </c>
      <c r="F213" s="26" t="s">
        <v>702</v>
      </c>
      <c r="G213" s="24">
        <v>1</v>
      </c>
      <c r="H213" s="49"/>
      <c r="I213" s="269">
        <v>26512</v>
      </c>
      <c r="J213" s="269">
        <v>26512</v>
      </c>
      <c r="K213" s="28">
        <v>6257.41</v>
      </c>
      <c r="L213" s="28">
        <v>625.74</v>
      </c>
      <c r="M213" s="28">
        <v>4000</v>
      </c>
      <c r="N213" s="28">
        <v>15</v>
      </c>
      <c r="O213" s="28">
        <v>600</v>
      </c>
      <c r="P213" s="28"/>
      <c r="Q213" s="28"/>
      <c r="R213" s="28">
        <f t="shared" si="34"/>
        <v>-25.74</v>
      </c>
      <c r="S213" s="28">
        <f t="shared" si="35"/>
        <v>-4.11352958097613</v>
      </c>
      <c r="T213" s="284"/>
      <c r="U213" s="272"/>
      <c r="V213" s="272"/>
      <c r="W213" s="272"/>
      <c r="X213" s="272"/>
    </row>
    <row r="214" customHeight="1" spans="1:24">
      <c r="A214" s="24">
        <v>208</v>
      </c>
      <c r="B214" s="24" t="s">
        <v>1170</v>
      </c>
      <c r="C214" s="24" t="s">
        <v>841</v>
      </c>
      <c r="D214" s="80" t="s">
        <v>1171</v>
      </c>
      <c r="E214" s="26" t="s">
        <v>822</v>
      </c>
      <c r="F214" s="26" t="s">
        <v>702</v>
      </c>
      <c r="G214" s="24">
        <v>1</v>
      </c>
      <c r="H214" s="49"/>
      <c r="I214" s="269">
        <v>37410</v>
      </c>
      <c r="J214" s="269">
        <v>37410</v>
      </c>
      <c r="K214" s="28">
        <v>8700</v>
      </c>
      <c r="L214" s="28">
        <v>870</v>
      </c>
      <c r="M214" s="28">
        <v>3100</v>
      </c>
      <c r="N214" s="28">
        <v>15</v>
      </c>
      <c r="O214" s="28">
        <v>465</v>
      </c>
      <c r="P214" s="28"/>
      <c r="Q214" s="28"/>
      <c r="R214" s="28">
        <f t="shared" si="34"/>
        <v>-405</v>
      </c>
      <c r="S214" s="28">
        <f t="shared" si="35"/>
        <v>-46.551724137931</v>
      </c>
      <c r="T214" s="284"/>
      <c r="U214" s="272"/>
      <c r="V214" s="272"/>
      <c r="W214" s="272"/>
      <c r="X214" s="272"/>
    </row>
    <row r="215" customHeight="1" spans="1:24">
      <c r="A215" s="24">
        <v>209</v>
      </c>
      <c r="B215" s="24" t="s">
        <v>1172</v>
      </c>
      <c r="C215" s="24" t="s">
        <v>858</v>
      </c>
      <c r="D215" s="80" t="s">
        <v>853</v>
      </c>
      <c r="E215" s="26" t="s">
        <v>860</v>
      </c>
      <c r="F215" s="26" t="s">
        <v>702</v>
      </c>
      <c r="G215" s="24">
        <v>1</v>
      </c>
      <c r="H215" s="49"/>
      <c r="I215" s="269">
        <v>39286</v>
      </c>
      <c r="J215" s="269">
        <v>39286</v>
      </c>
      <c r="K215" s="28">
        <v>8000</v>
      </c>
      <c r="L215" s="28">
        <v>800</v>
      </c>
      <c r="M215" s="28">
        <v>4000</v>
      </c>
      <c r="N215" s="28">
        <v>15</v>
      </c>
      <c r="O215" s="28">
        <v>600</v>
      </c>
      <c r="P215" s="28"/>
      <c r="Q215" s="28"/>
      <c r="R215" s="28">
        <f t="shared" si="34"/>
        <v>-200</v>
      </c>
      <c r="S215" s="28">
        <f t="shared" si="35"/>
        <v>-25</v>
      </c>
      <c r="T215" s="284"/>
      <c r="U215" s="272"/>
      <c r="V215" s="272"/>
      <c r="W215" s="272"/>
      <c r="X215" s="272"/>
    </row>
    <row r="216" customHeight="1" spans="1:24">
      <c r="A216" s="24">
        <v>210</v>
      </c>
      <c r="B216" s="24" t="s">
        <v>1173</v>
      </c>
      <c r="C216" s="24" t="s">
        <v>1174</v>
      </c>
      <c r="D216" s="80" t="s">
        <v>1175</v>
      </c>
      <c r="E216" s="26" t="s">
        <v>1176</v>
      </c>
      <c r="F216" s="26" t="s">
        <v>702</v>
      </c>
      <c r="G216" s="24">
        <v>1</v>
      </c>
      <c r="H216" s="49"/>
      <c r="I216" s="269">
        <v>35356</v>
      </c>
      <c r="J216" s="269">
        <v>35356</v>
      </c>
      <c r="K216" s="28">
        <v>3800</v>
      </c>
      <c r="L216" s="28">
        <v>380</v>
      </c>
      <c r="M216" s="28">
        <v>2200</v>
      </c>
      <c r="N216" s="28">
        <v>15</v>
      </c>
      <c r="O216" s="28">
        <v>330</v>
      </c>
      <c r="P216" s="28"/>
      <c r="Q216" s="28"/>
      <c r="R216" s="28">
        <f t="shared" si="34"/>
        <v>-50</v>
      </c>
      <c r="S216" s="28">
        <f t="shared" si="35"/>
        <v>-13.1578947368421</v>
      </c>
      <c r="T216" s="284"/>
      <c r="U216" s="272"/>
      <c r="V216" s="272"/>
      <c r="W216" s="272"/>
      <c r="X216" s="272"/>
    </row>
    <row r="217" customHeight="1" spans="1:24">
      <c r="A217" s="24">
        <v>211</v>
      </c>
      <c r="B217" s="24" t="s">
        <v>1177</v>
      </c>
      <c r="C217" s="24" t="s">
        <v>1174</v>
      </c>
      <c r="D217" s="80" t="s">
        <v>1175</v>
      </c>
      <c r="E217" s="26" t="s">
        <v>1176</v>
      </c>
      <c r="F217" s="26" t="s">
        <v>702</v>
      </c>
      <c r="G217" s="24">
        <v>1</v>
      </c>
      <c r="H217" s="49"/>
      <c r="I217" s="269">
        <v>35356</v>
      </c>
      <c r="J217" s="269">
        <v>35356</v>
      </c>
      <c r="K217" s="28">
        <v>3800</v>
      </c>
      <c r="L217" s="28">
        <v>380</v>
      </c>
      <c r="M217" s="28">
        <v>2200</v>
      </c>
      <c r="N217" s="28">
        <v>15</v>
      </c>
      <c r="O217" s="28">
        <v>330</v>
      </c>
      <c r="P217" s="28"/>
      <c r="Q217" s="28"/>
      <c r="R217" s="28">
        <f t="shared" si="34"/>
        <v>-50</v>
      </c>
      <c r="S217" s="28">
        <f t="shared" si="35"/>
        <v>-13.1578947368421</v>
      </c>
      <c r="T217" s="284"/>
      <c r="U217" s="272"/>
      <c r="V217" s="272"/>
      <c r="W217" s="272"/>
      <c r="X217" s="272"/>
    </row>
    <row r="218" customHeight="1" spans="1:24">
      <c r="A218" s="24">
        <v>212</v>
      </c>
      <c r="B218" s="24" t="s">
        <v>1178</v>
      </c>
      <c r="C218" s="24" t="s">
        <v>1179</v>
      </c>
      <c r="D218" s="80" t="s">
        <v>1180</v>
      </c>
      <c r="E218" s="26" t="s">
        <v>1181</v>
      </c>
      <c r="F218" s="26" t="s">
        <v>702</v>
      </c>
      <c r="G218" s="24">
        <v>1</v>
      </c>
      <c r="H218" s="49"/>
      <c r="I218" s="269">
        <v>33710</v>
      </c>
      <c r="J218" s="269">
        <v>33710</v>
      </c>
      <c r="K218" s="28">
        <v>43192.71</v>
      </c>
      <c r="L218" s="28">
        <v>4319.27</v>
      </c>
      <c r="M218" s="28">
        <v>32300</v>
      </c>
      <c r="N218" s="28">
        <v>15</v>
      </c>
      <c r="O218" s="28">
        <v>4845</v>
      </c>
      <c r="P218" s="28"/>
      <c r="Q218" s="28"/>
      <c r="R218" s="28">
        <f t="shared" si="34"/>
        <v>525.73</v>
      </c>
      <c r="S218" s="28">
        <f t="shared" si="35"/>
        <v>12.1717327233537</v>
      </c>
      <c r="T218" s="284"/>
      <c r="U218" s="272"/>
      <c r="V218" s="272"/>
      <c r="W218" s="272"/>
      <c r="X218" s="272"/>
    </row>
    <row r="219" customHeight="1" spans="1:24">
      <c r="A219" s="24">
        <v>213</v>
      </c>
      <c r="B219" s="24" t="s">
        <v>1182</v>
      </c>
      <c r="C219" s="24" t="s">
        <v>1183</v>
      </c>
      <c r="D219" s="80" t="s">
        <v>1184</v>
      </c>
      <c r="E219" s="26" t="s">
        <v>1069</v>
      </c>
      <c r="F219" s="26" t="s">
        <v>702</v>
      </c>
      <c r="G219" s="24">
        <v>1</v>
      </c>
      <c r="H219" s="49"/>
      <c r="I219" s="269">
        <v>38366</v>
      </c>
      <c r="J219" s="269">
        <v>38366</v>
      </c>
      <c r="K219" s="28">
        <v>53350</v>
      </c>
      <c r="L219" s="28">
        <v>5335</v>
      </c>
      <c r="M219" s="28">
        <v>44200</v>
      </c>
      <c r="N219" s="28">
        <v>15</v>
      </c>
      <c r="O219" s="28">
        <v>6630</v>
      </c>
      <c r="P219" s="28"/>
      <c r="Q219" s="28"/>
      <c r="R219" s="28">
        <f t="shared" si="34"/>
        <v>1295</v>
      </c>
      <c r="S219" s="28">
        <f t="shared" si="35"/>
        <v>24.27366447985</v>
      </c>
      <c r="T219" s="284"/>
      <c r="U219" s="272"/>
      <c r="V219" s="272"/>
      <c r="W219" s="272"/>
      <c r="X219" s="272"/>
    </row>
    <row r="220" customHeight="1" spans="1:24">
      <c r="A220" s="24">
        <v>214</v>
      </c>
      <c r="B220" s="24" t="s">
        <v>1185</v>
      </c>
      <c r="C220" s="24" t="s">
        <v>1076</v>
      </c>
      <c r="D220" s="80" t="s">
        <v>1186</v>
      </c>
      <c r="E220" s="26" t="s">
        <v>940</v>
      </c>
      <c r="F220" s="26" t="s">
        <v>702</v>
      </c>
      <c r="G220" s="24">
        <v>1</v>
      </c>
      <c r="H220" s="49"/>
      <c r="I220" s="269">
        <v>39036</v>
      </c>
      <c r="J220" s="269">
        <v>39036</v>
      </c>
      <c r="K220" s="28">
        <v>28000</v>
      </c>
      <c r="L220" s="28">
        <v>2800</v>
      </c>
      <c r="M220" s="28">
        <v>14900</v>
      </c>
      <c r="N220" s="28">
        <v>15</v>
      </c>
      <c r="O220" s="28">
        <v>2235</v>
      </c>
      <c r="P220" s="28"/>
      <c r="Q220" s="28"/>
      <c r="R220" s="28">
        <f t="shared" si="34"/>
        <v>-565</v>
      </c>
      <c r="S220" s="28">
        <f t="shared" si="35"/>
        <v>-20.1785714285714</v>
      </c>
      <c r="T220" s="284"/>
      <c r="U220" s="272"/>
      <c r="V220" s="272"/>
      <c r="W220" s="272"/>
      <c r="X220" s="272"/>
    </row>
    <row r="221" customHeight="1" spans="1:24">
      <c r="A221" s="24">
        <v>215</v>
      </c>
      <c r="B221" s="24" t="s">
        <v>1187</v>
      </c>
      <c r="C221" s="24" t="s">
        <v>1067</v>
      </c>
      <c r="D221" s="80" t="s">
        <v>1188</v>
      </c>
      <c r="E221" s="26" t="s">
        <v>1189</v>
      </c>
      <c r="F221" s="26" t="s">
        <v>702</v>
      </c>
      <c r="G221" s="24">
        <v>1</v>
      </c>
      <c r="H221" s="49"/>
      <c r="I221" s="269">
        <v>39917</v>
      </c>
      <c r="J221" s="269">
        <v>39917</v>
      </c>
      <c r="K221" s="28">
        <v>27649.57</v>
      </c>
      <c r="L221" s="28">
        <v>2764.96</v>
      </c>
      <c r="M221" s="28">
        <v>14900</v>
      </c>
      <c r="N221" s="28">
        <v>15</v>
      </c>
      <c r="O221" s="28">
        <v>2235</v>
      </c>
      <c r="P221" s="28"/>
      <c r="Q221" s="28"/>
      <c r="R221" s="28">
        <f t="shared" si="34"/>
        <v>-529.96</v>
      </c>
      <c r="S221" s="28">
        <f t="shared" si="35"/>
        <v>-19.1670042242926</v>
      </c>
      <c r="T221" s="284"/>
      <c r="U221" s="272"/>
      <c r="V221" s="272"/>
      <c r="W221" s="272"/>
      <c r="X221" s="272"/>
    </row>
    <row r="222" customHeight="1" spans="1:24">
      <c r="A222" s="24">
        <v>216</v>
      </c>
      <c r="B222" s="24" t="s">
        <v>1190</v>
      </c>
      <c r="C222" s="24" t="s">
        <v>938</v>
      </c>
      <c r="D222" s="80" t="s">
        <v>939</v>
      </c>
      <c r="E222" s="26" t="s">
        <v>940</v>
      </c>
      <c r="F222" s="26" t="s">
        <v>702</v>
      </c>
      <c r="G222" s="24">
        <v>1</v>
      </c>
      <c r="H222" s="49"/>
      <c r="I222" s="269">
        <v>41128</v>
      </c>
      <c r="J222" s="269">
        <v>41128</v>
      </c>
      <c r="K222" s="28">
        <v>23931.62</v>
      </c>
      <c r="L222" s="28">
        <v>2393.16</v>
      </c>
      <c r="M222" s="28">
        <v>14900</v>
      </c>
      <c r="N222" s="28">
        <v>15</v>
      </c>
      <c r="O222" s="28">
        <v>2235</v>
      </c>
      <c r="P222" s="28"/>
      <c r="Q222" s="28"/>
      <c r="R222" s="28">
        <f t="shared" si="34"/>
        <v>-158.16</v>
      </c>
      <c r="S222" s="28">
        <f t="shared" si="35"/>
        <v>-6.60883518026375</v>
      </c>
      <c r="T222" s="284"/>
      <c r="U222" s="272"/>
      <c r="V222" s="272"/>
      <c r="W222" s="272"/>
      <c r="X222" s="272"/>
    </row>
    <row r="223" customHeight="1" spans="1:24">
      <c r="A223" s="24">
        <v>217</v>
      </c>
      <c r="B223" s="24" t="s">
        <v>1191</v>
      </c>
      <c r="C223" s="24" t="s">
        <v>972</v>
      </c>
      <c r="D223" s="80" t="s">
        <v>1192</v>
      </c>
      <c r="E223" s="26" t="s">
        <v>974</v>
      </c>
      <c r="F223" s="26" t="s">
        <v>702</v>
      </c>
      <c r="G223" s="24">
        <v>1</v>
      </c>
      <c r="H223" s="49"/>
      <c r="I223" s="269">
        <v>41271</v>
      </c>
      <c r="J223" s="269">
        <v>41271</v>
      </c>
      <c r="K223" s="28">
        <v>46438.46</v>
      </c>
      <c r="L223" s="28">
        <v>4643.85</v>
      </c>
      <c r="M223" s="28">
        <v>17700</v>
      </c>
      <c r="N223" s="28">
        <v>15</v>
      </c>
      <c r="O223" s="28">
        <v>2655</v>
      </c>
      <c r="P223" s="28"/>
      <c r="Q223" s="28"/>
      <c r="R223" s="28">
        <f t="shared" si="34"/>
        <v>-1988.85</v>
      </c>
      <c r="S223" s="28">
        <f t="shared" si="35"/>
        <v>-42.8276107109403</v>
      </c>
      <c r="T223" s="284"/>
      <c r="U223" s="272"/>
      <c r="V223" s="272"/>
      <c r="W223" s="272"/>
      <c r="X223" s="272"/>
    </row>
    <row r="224" customHeight="1" spans="1:24">
      <c r="A224" s="24">
        <v>218</v>
      </c>
      <c r="B224" s="24" t="s">
        <v>1193</v>
      </c>
      <c r="C224" s="265" t="s">
        <v>1194</v>
      </c>
      <c r="D224" s="267" t="s">
        <v>1195</v>
      </c>
      <c r="E224" s="283" t="s">
        <v>1196</v>
      </c>
      <c r="F224" s="214" t="s">
        <v>702</v>
      </c>
      <c r="G224" s="216">
        <v>1</v>
      </c>
      <c r="H224" s="49"/>
      <c r="I224" s="269">
        <v>41127</v>
      </c>
      <c r="J224" s="269">
        <v>41127</v>
      </c>
      <c r="K224" s="28">
        <v>8280.34</v>
      </c>
      <c r="L224" s="28">
        <v>828.03</v>
      </c>
      <c r="M224" s="28">
        <v>4000</v>
      </c>
      <c r="N224" s="28">
        <v>15</v>
      </c>
      <c r="O224" s="28">
        <v>600</v>
      </c>
      <c r="P224" s="28"/>
      <c r="Q224" s="28"/>
      <c r="R224" s="28">
        <f t="shared" si="34"/>
        <v>-228.03</v>
      </c>
      <c r="S224" s="28">
        <f t="shared" si="35"/>
        <v>-27.5388572877794</v>
      </c>
      <c r="T224" s="284"/>
      <c r="U224" s="272"/>
      <c r="V224" s="272"/>
      <c r="W224" s="272"/>
      <c r="X224" s="272"/>
    </row>
    <row r="225" customHeight="1" spans="1:24">
      <c r="A225" s="24">
        <v>219</v>
      </c>
      <c r="B225" s="24" t="s">
        <v>1197</v>
      </c>
      <c r="C225" s="265" t="s">
        <v>1194</v>
      </c>
      <c r="D225" s="267" t="s">
        <v>1198</v>
      </c>
      <c r="E225" s="283" t="s">
        <v>1196</v>
      </c>
      <c r="F225" s="214" t="s">
        <v>702</v>
      </c>
      <c r="G225" s="216">
        <v>1</v>
      </c>
      <c r="H225" s="49"/>
      <c r="I225" s="269">
        <v>42509</v>
      </c>
      <c r="J225" s="269">
        <v>42509</v>
      </c>
      <c r="K225" s="28">
        <v>7623.93</v>
      </c>
      <c r="L225" s="28">
        <v>762.39</v>
      </c>
      <c r="M225" s="28">
        <v>2800</v>
      </c>
      <c r="N225" s="28">
        <v>15</v>
      </c>
      <c r="O225" s="28">
        <v>420</v>
      </c>
      <c r="P225" s="28"/>
      <c r="Q225" s="28"/>
      <c r="R225" s="28">
        <f t="shared" si="34"/>
        <v>-342.39</v>
      </c>
      <c r="S225" s="28">
        <f t="shared" si="35"/>
        <v>-44.9100853893676</v>
      </c>
      <c r="T225" s="284"/>
      <c r="U225" s="272"/>
      <c r="V225" s="272"/>
      <c r="W225" s="272"/>
      <c r="X225" s="272"/>
    </row>
    <row r="226" customHeight="1" spans="1:24">
      <c r="A226" s="24">
        <v>220</v>
      </c>
      <c r="B226" s="24" t="s">
        <v>1199</v>
      </c>
      <c r="C226" s="265" t="s">
        <v>1200</v>
      </c>
      <c r="D226" s="267" t="s">
        <v>1201</v>
      </c>
      <c r="E226" s="283" t="s">
        <v>1202</v>
      </c>
      <c r="F226" s="214" t="s">
        <v>702</v>
      </c>
      <c r="G226" s="216">
        <v>1</v>
      </c>
      <c r="H226" s="49"/>
      <c r="I226" s="269">
        <v>39000</v>
      </c>
      <c r="J226" s="269">
        <v>39000</v>
      </c>
      <c r="K226" s="28">
        <v>32700</v>
      </c>
      <c r="L226" s="28">
        <v>3270</v>
      </c>
      <c r="M226" s="28">
        <v>23000</v>
      </c>
      <c r="N226" s="28">
        <v>15</v>
      </c>
      <c r="O226" s="28">
        <v>3450</v>
      </c>
      <c r="P226" s="28"/>
      <c r="Q226" s="28"/>
      <c r="R226" s="28">
        <f t="shared" si="34"/>
        <v>180</v>
      </c>
      <c r="S226" s="28">
        <f t="shared" si="35"/>
        <v>5.5045871559633</v>
      </c>
      <c r="T226" s="284"/>
      <c r="U226" s="272"/>
      <c r="V226" s="272"/>
      <c r="W226" s="272"/>
      <c r="X226" s="272"/>
    </row>
    <row r="227" customHeight="1" spans="1:24">
      <c r="A227" s="24">
        <v>221</v>
      </c>
      <c r="B227" s="24" t="s">
        <v>1203</v>
      </c>
      <c r="C227" s="265" t="s">
        <v>1200</v>
      </c>
      <c r="D227" s="267" t="s">
        <v>1201</v>
      </c>
      <c r="E227" s="283" t="s">
        <v>1202</v>
      </c>
      <c r="F227" s="214" t="s">
        <v>702</v>
      </c>
      <c r="G227" s="216">
        <v>1</v>
      </c>
      <c r="H227" s="49"/>
      <c r="I227" s="269">
        <v>39000</v>
      </c>
      <c r="J227" s="269">
        <v>39000</v>
      </c>
      <c r="K227" s="28">
        <v>32700</v>
      </c>
      <c r="L227" s="28">
        <v>3270</v>
      </c>
      <c r="M227" s="28">
        <v>23000</v>
      </c>
      <c r="N227" s="28">
        <v>15</v>
      </c>
      <c r="O227" s="28">
        <v>3450</v>
      </c>
      <c r="P227" s="28"/>
      <c r="Q227" s="28"/>
      <c r="R227" s="28">
        <f t="shared" si="34"/>
        <v>180</v>
      </c>
      <c r="S227" s="28">
        <f t="shared" si="35"/>
        <v>5.5045871559633</v>
      </c>
      <c r="T227" s="284"/>
      <c r="U227" s="272"/>
      <c r="V227" s="272"/>
      <c r="W227" s="272"/>
      <c r="X227" s="272"/>
    </row>
    <row r="228" customHeight="1" spans="1:24">
      <c r="A228" s="24">
        <v>222</v>
      </c>
      <c r="B228" s="24" t="s">
        <v>1204</v>
      </c>
      <c r="C228" s="265" t="s">
        <v>1200</v>
      </c>
      <c r="D228" s="267" t="s">
        <v>1201</v>
      </c>
      <c r="E228" s="283" t="s">
        <v>1202</v>
      </c>
      <c r="F228" s="214" t="s">
        <v>702</v>
      </c>
      <c r="G228" s="216">
        <v>1</v>
      </c>
      <c r="H228" s="49"/>
      <c r="I228" s="269">
        <v>39000</v>
      </c>
      <c r="J228" s="269">
        <v>39000</v>
      </c>
      <c r="K228" s="28">
        <v>32700</v>
      </c>
      <c r="L228" s="28">
        <v>3270</v>
      </c>
      <c r="M228" s="28">
        <v>23000</v>
      </c>
      <c r="N228" s="28">
        <v>15</v>
      </c>
      <c r="O228" s="28">
        <v>3450</v>
      </c>
      <c r="P228" s="28"/>
      <c r="Q228" s="28"/>
      <c r="R228" s="28">
        <f t="shared" si="34"/>
        <v>180</v>
      </c>
      <c r="S228" s="28">
        <f t="shared" si="35"/>
        <v>5.5045871559633</v>
      </c>
      <c r="T228" s="284"/>
      <c r="U228" s="272"/>
      <c r="V228" s="272"/>
      <c r="W228" s="272"/>
      <c r="X228" s="272"/>
    </row>
    <row r="229" customHeight="1" spans="1:24">
      <c r="A229" s="24">
        <v>223</v>
      </c>
      <c r="B229" s="24" t="s">
        <v>1205</v>
      </c>
      <c r="C229" s="265" t="s">
        <v>1206</v>
      </c>
      <c r="D229" s="267" t="s">
        <v>1207</v>
      </c>
      <c r="E229" s="283" t="s">
        <v>1208</v>
      </c>
      <c r="F229" s="214" t="s">
        <v>702</v>
      </c>
      <c r="G229" s="216">
        <v>1</v>
      </c>
      <c r="H229" s="49"/>
      <c r="I229" s="269">
        <v>39093</v>
      </c>
      <c r="J229" s="269">
        <v>39093</v>
      </c>
      <c r="K229" s="28">
        <v>15000</v>
      </c>
      <c r="L229" s="28">
        <v>1500</v>
      </c>
      <c r="M229" s="28">
        <v>9700</v>
      </c>
      <c r="N229" s="28">
        <v>15</v>
      </c>
      <c r="O229" s="28">
        <v>1455</v>
      </c>
      <c r="P229" s="28"/>
      <c r="Q229" s="28"/>
      <c r="R229" s="28">
        <f t="shared" si="34"/>
        <v>-45</v>
      </c>
      <c r="S229" s="28">
        <f t="shared" si="35"/>
        <v>-3</v>
      </c>
      <c r="T229" s="284"/>
      <c r="U229" s="272"/>
      <c r="V229" s="272"/>
      <c r="W229" s="272"/>
      <c r="X229" s="272"/>
    </row>
    <row r="230" customHeight="1" spans="1:24">
      <c r="A230" s="24">
        <v>224</v>
      </c>
      <c r="B230" s="24" t="s">
        <v>1209</v>
      </c>
      <c r="C230" s="265" t="s">
        <v>1206</v>
      </c>
      <c r="D230" s="267" t="s">
        <v>1207</v>
      </c>
      <c r="E230" s="283" t="s">
        <v>1208</v>
      </c>
      <c r="F230" s="214" t="s">
        <v>702</v>
      </c>
      <c r="G230" s="216">
        <v>1</v>
      </c>
      <c r="H230" s="49"/>
      <c r="I230" s="269">
        <v>39093</v>
      </c>
      <c r="J230" s="269">
        <v>39093</v>
      </c>
      <c r="K230" s="28">
        <v>15000</v>
      </c>
      <c r="L230" s="28">
        <v>1500</v>
      </c>
      <c r="M230" s="28">
        <v>9700</v>
      </c>
      <c r="N230" s="28">
        <v>15</v>
      </c>
      <c r="O230" s="28">
        <v>1455</v>
      </c>
      <c r="P230" s="28"/>
      <c r="Q230" s="28"/>
      <c r="R230" s="28">
        <f t="shared" si="34"/>
        <v>-45</v>
      </c>
      <c r="S230" s="28">
        <f t="shared" si="35"/>
        <v>-3</v>
      </c>
      <c r="T230" s="284"/>
      <c r="U230" s="272"/>
      <c r="V230" s="272"/>
      <c r="W230" s="272"/>
      <c r="X230" s="272"/>
    </row>
    <row r="231" customHeight="1" spans="1:24">
      <c r="A231" s="24">
        <v>225</v>
      </c>
      <c r="B231" s="24" t="s">
        <v>1210</v>
      </c>
      <c r="C231" s="265" t="s">
        <v>1206</v>
      </c>
      <c r="D231" s="267" t="s">
        <v>1207</v>
      </c>
      <c r="E231" s="283" t="s">
        <v>1208</v>
      </c>
      <c r="F231" s="214" t="s">
        <v>702</v>
      </c>
      <c r="G231" s="216">
        <v>1</v>
      </c>
      <c r="H231" s="49"/>
      <c r="I231" s="269">
        <v>39093</v>
      </c>
      <c r="J231" s="269">
        <v>39093</v>
      </c>
      <c r="K231" s="28">
        <v>15000</v>
      </c>
      <c r="L231" s="28">
        <v>1500</v>
      </c>
      <c r="M231" s="28">
        <v>9700</v>
      </c>
      <c r="N231" s="28">
        <v>15</v>
      </c>
      <c r="O231" s="28">
        <v>1455</v>
      </c>
      <c r="P231" s="28"/>
      <c r="Q231" s="28"/>
      <c r="R231" s="28">
        <f t="shared" si="34"/>
        <v>-45</v>
      </c>
      <c r="S231" s="28">
        <f t="shared" si="35"/>
        <v>-3</v>
      </c>
      <c r="T231" s="284"/>
      <c r="U231" s="272"/>
      <c r="V231" s="272"/>
      <c r="W231" s="272"/>
      <c r="X231" s="272"/>
    </row>
    <row r="232" customHeight="1" spans="1:24">
      <c r="A232" s="24">
        <v>226</v>
      </c>
      <c r="B232" s="24" t="s">
        <v>1211</v>
      </c>
      <c r="C232" s="265" t="s">
        <v>1212</v>
      </c>
      <c r="D232" s="267" t="s">
        <v>1213</v>
      </c>
      <c r="E232" s="283" t="s">
        <v>1214</v>
      </c>
      <c r="F232" s="214" t="s">
        <v>702</v>
      </c>
      <c r="G232" s="216">
        <v>1</v>
      </c>
      <c r="H232" s="49"/>
      <c r="I232" s="269">
        <v>40875</v>
      </c>
      <c r="J232" s="269">
        <v>40875</v>
      </c>
      <c r="K232" s="28">
        <v>12820.52</v>
      </c>
      <c r="L232" s="28">
        <v>1282.05</v>
      </c>
      <c r="M232" s="28">
        <v>5000</v>
      </c>
      <c r="N232" s="28">
        <v>15</v>
      </c>
      <c r="O232" s="28">
        <v>750</v>
      </c>
      <c r="P232" s="28"/>
      <c r="Q232" s="28"/>
      <c r="R232" s="28">
        <f t="shared" si="34"/>
        <v>-532.05</v>
      </c>
      <c r="S232" s="28">
        <f t="shared" si="35"/>
        <v>-41.4999414999415</v>
      </c>
      <c r="T232" s="284"/>
      <c r="U232" s="272"/>
      <c r="V232" s="272"/>
      <c r="W232" s="272"/>
      <c r="X232" s="272"/>
    </row>
    <row r="233" customHeight="1" spans="1:24">
      <c r="A233" s="24">
        <v>227</v>
      </c>
      <c r="B233" s="24" t="s">
        <v>1215</v>
      </c>
      <c r="C233" s="265" t="s">
        <v>1212</v>
      </c>
      <c r="D233" s="267" t="s">
        <v>1213</v>
      </c>
      <c r="E233" s="283" t="s">
        <v>1214</v>
      </c>
      <c r="F233" s="214" t="s">
        <v>702</v>
      </c>
      <c r="G233" s="216">
        <v>1</v>
      </c>
      <c r="H233" s="49"/>
      <c r="I233" s="269">
        <v>40875</v>
      </c>
      <c r="J233" s="269">
        <v>40875</v>
      </c>
      <c r="K233" s="28">
        <v>12820.52</v>
      </c>
      <c r="L233" s="28">
        <v>1282.05</v>
      </c>
      <c r="M233" s="28">
        <v>5000</v>
      </c>
      <c r="N233" s="28">
        <v>15</v>
      </c>
      <c r="O233" s="28">
        <v>750</v>
      </c>
      <c r="P233" s="28"/>
      <c r="Q233" s="28"/>
      <c r="R233" s="28">
        <f t="shared" si="34"/>
        <v>-532.05</v>
      </c>
      <c r="S233" s="28">
        <f t="shared" si="35"/>
        <v>-41.4999414999415</v>
      </c>
      <c r="T233" s="284"/>
      <c r="U233" s="272"/>
      <c r="V233" s="272"/>
      <c r="W233" s="272"/>
      <c r="X233" s="272"/>
    </row>
    <row r="234" customHeight="1" spans="1:24">
      <c r="A234" s="24">
        <v>228</v>
      </c>
      <c r="B234" s="24" t="s">
        <v>1216</v>
      </c>
      <c r="C234" s="265" t="s">
        <v>1212</v>
      </c>
      <c r="D234" s="267" t="s">
        <v>1213</v>
      </c>
      <c r="E234" s="283" t="s">
        <v>1214</v>
      </c>
      <c r="F234" s="214" t="s">
        <v>702</v>
      </c>
      <c r="G234" s="216">
        <v>1</v>
      </c>
      <c r="H234" s="49"/>
      <c r="I234" s="269">
        <v>40875</v>
      </c>
      <c r="J234" s="269">
        <v>40875</v>
      </c>
      <c r="K234" s="28">
        <v>12820.52</v>
      </c>
      <c r="L234" s="28">
        <v>1282.05</v>
      </c>
      <c r="M234" s="28">
        <v>5000</v>
      </c>
      <c r="N234" s="28">
        <v>15</v>
      </c>
      <c r="O234" s="28">
        <v>750</v>
      </c>
      <c r="P234" s="28"/>
      <c r="Q234" s="28"/>
      <c r="R234" s="28">
        <f t="shared" si="34"/>
        <v>-532.05</v>
      </c>
      <c r="S234" s="28">
        <f t="shared" si="35"/>
        <v>-41.4999414999415</v>
      </c>
      <c r="T234" s="284"/>
      <c r="U234" s="272"/>
      <c r="V234" s="272"/>
      <c r="W234" s="272"/>
      <c r="X234" s="272"/>
    </row>
    <row r="235" customHeight="1" spans="1:24">
      <c r="A235" s="24">
        <v>229</v>
      </c>
      <c r="B235" s="24" t="s">
        <v>1217</v>
      </c>
      <c r="C235" s="265" t="s">
        <v>1212</v>
      </c>
      <c r="D235" s="267" t="s">
        <v>1213</v>
      </c>
      <c r="E235" s="283" t="s">
        <v>1214</v>
      </c>
      <c r="F235" s="214" t="s">
        <v>702</v>
      </c>
      <c r="G235" s="216">
        <v>1</v>
      </c>
      <c r="H235" s="49"/>
      <c r="I235" s="269">
        <v>40875</v>
      </c>
      <c r="J235" s="269">
        <v>40875</v>
      </c>
      <c r="K235" s="28">
        <v>12820.52</v>
      </c>
      <c r="L235" s="28">
        <v>1282.05</v>
      </c>
      <c r="M235" s="28">
        <v>5000</v>
      </c>
      <c r="N235" s="28">
        <v>15</v>
      </c>
      <c r="O235" s="28">
        <v>750</v>
      </c>
      <c r="P235" s="28"/>
      <c r="Q235" s="28"/>
      <c r="R235" s="28">
        <f t="shared" si="34"/>
        <v>-532.05</v>
      </c>
      <c r="S235" s="28">
        <f t="shared" si="35"/>
        <v>-41.4999414999415</v>
      </c>
      <c r="T235" s="284"/>
      <c r="U235" s="272"/>
      <c r="V235" s="272"/>
      <c r="W235" s="272"/>
      <c r="X235" s="272"/>
    </row>
    <row r="236" customHeight="1" spans="1:24">
      <c r="A236" s="24">
        <v>230</v>
      </c>
      <c r="B236" s="24" t="s">
        <v>1218</v>
      </c>
      <c r="C236" s="265" t="s">
        <v>1212</v>
      </c>
      <c r="D236" s="267" t="s">
        <v>1213</v>
      </c>
      <c r="E236" s="283" t="s">
        <v>1214</v>
      </c>
      <c r="F236" s="214" t="s">
        <v>702</v>
      </c>
      <c r="G236" s="216">
        <v>1</v>
      </c>
      <c r="H236" s="49"/>
      <c r="I236" s="269">
        <v>40875</v>
      </c>
      <c r="J236" s="269">
        <v>40875</v>
      </c>
      <c r="K236" s="28">
        <v>12820.52</v>
      </c>
      <c r="L236" s="28">
        <v>1282.05</v>
      </c>
      <c r="M236" s="28">
        <v>5000</v>
      </c>
      <c r="N236" s="28">
        <v>15</v>
      </c>
      <c r="O236" s="28">
        <v>750</v>
      </c>
      <c r="P236" s="28"/>
      <c r="Q236" s="28"/>
      <c r="R236" s="28">
        <f t="shared" si="34"/>
        <v>-532.05</v>
      </c>
      <c r="S236" s="28">
        <f t="shared" si="35"/>
        <v>-41.4999414999415</v>
      </c>
      <c r="T236" s="284"/>
      <c r="U236" s="272"/>
      <c r="V236" s="272"/>
      <c r="W236" s="272"/>
      <c r="X236" s="272"/>
    </row>
    <row r="237" customHeight="1" spans="1:24">
      <c r="A237" s="22" t="s">
        <v>579</v>
      </c>
      <c r="B237" s="24"/>
      <c r="C237" s="24"/>
      <c r="D237" s="80"/>
      <c r="E237" s="26"/>
      <c r="F237" s="26"/>
      <c r="G237" s="49"/>
      <c r="H237" s="49"/>
      <c r="I237" s="28"/>
      <c r="J237" s="28"/>
      <c r="K237" s="28">
        <f t="shared" ref="K237:O237" si="36">SUM(K7:K236)</f>
        <v>31090652.33</v>
      </c>
      <c r="L237" s="28">
        <f t="shared" si="36"/>
        <v>3859466.16</v>
      </c>
      <c r="M237" s="28">
        <f t="shared" si="36"/>
        <v>16221300</v>
      </c>
      <c r="N237" s="28"/>
      <c r="O237" s="28">
        <f>SUM(O7:O236)</f>
        <v>3518795.2</v>
      </c>
      <c r="P237" s="28">
        <f>SUM(P7:P202)</f>
        <v>523608.826</v>
      </c>
      <c r="Q237" s="28">
        <f>SUM(Q7:Q202)</f>
        <v>3989409.026</v>
      </c>
      <c r="R237" s="28">
        <f t="shared" si="34"/>
        <v>-340670.959999999</v>
      </c>
      <c r="S237" s="28">
        <f t="shared" si="35"/>
        <v>-8.82689330277739</v>
      </c>
      <c r="T237" s="284"/>
      <c r="U237" s="272"/>
      <c r="V237" s="272"/>
      <c r="W237" s="272"/>
      <c r="X237" s="272"/>
    </row>
    <row r="238" customHeight="1" spans="1:20">
      <c r="A238" s="58" t="s">
        <v>1219</v>
      </c>
      <c r="B238" s="58"/>
      <c r="C238" s="58"/>
      <c r="D238" s="28"/>
      <c r="E238" s="28"/>
      <c r="F238" s="28"/>
      <c r="G238" s="28"/>
      <c r="H238" s="28"/>
      <c r="I238" s="28"/>
      <c r="J238" s="28"/>
      <c r="K238" s="28"/>
      <c r="L238" s="28"/>
      <c r="M238" s="28"/>
      <c r="N238" s="28"/>
      <c r="O238" s="28"/>
      <c r="P238" s="28"/>
      <c r="Q238" s="28"/>
      <c r="R238" s="28">
        <f t="shared" si="34"/>
        <v>0</v>
      </c>
      <c r="S238" s="28" t="str">
        <f t="shared" si="35"/>
        <v/>
      </c>
      <c r="T238" s="29"/>
    </row>
    <row r="239" customHeight="1" spans="1:20">
      <c r="A239" s="22" t="s">
        <v>529</v>
      </c>
      <c r="B239" s="22"/>
      <c r="C239" s="22"/>
      <c r="D239" s="80"/>
      <c r="E239" s="26"/>
      <c r="F239" s="26"/>
      <c r="G239" s="29"/>
      <c r="H239" s="29"/>
      <c r="I239" s="28"/>
      <c r="J239" s="28"/>
      <c r="K239" s="28">
        <f>K237-K238</f>
        <v>31090652.33</v>
      </c>
      <c r="L239" s="28">
        <f>L237-L238</f>
        <v>3859466.16</v>
      </c>
      <c r="M239" s="28">
        <f>M237-M238</f>
        <v>16221300</v>
      </c>
      <c r="N239" s="28"/>
      <c r="O239" s="28">
        <f>O237-O238</f>
        <v>3518795.2</v>
      </c>
      <c r="P239" s="28">
        <f>P237-P238</f>
        <v>523608.826</v>
      </c>
      <c r="Q239" s="28">
        <f>Q237-Q238</f>
        <v>3989409.026</v>
      </c>
      <c r="R239" s="28">
        <f t="shared" si="34"/>
        <v>-340670.959999999</v>
      </c>
      <c r="S239" s="28">
        <f t="shared" si="35"/>
        <v>-8.82689330277739</v>
      </c>
      <c r="T239" s="30"/>
    </row>
    <row r="240" customHeight="1" spans="1:20">
      <c r="A240" s="36" t="s">
        <v>1220</v>
      </c>
      <c r="B240" s="36"/>
      <c r="C240" s="36"/>
      <c r="D240" s="36"/>
      <c r="E240" s="36"/>
      <c r="F240" s="36"/>
      <c r="L240" s="36"/>
      <c r="M240" s="36"/>
      <c r="N240" s="36"/>
      <c r="O240" s="36" t="s">
        <v>1221</v>
      </c>
      <c r="P240" s="36"/>
      <c r="Q240" s="36"/>
      <c r="R240" s="36"/>
      <c r="S240" s="36"/>
      <c r="T240" s="36"/>
    </row>
    <row r="241" customHeight="1" spans="1:6">
      <c r="A241" s="37" t="s">
        <v>1222</v>
      </c>
      <c r="B241" s="47"/>
      <c r="C241" s="47"/>
      <c r="D241" s="47"/>
      <c r="E241" s="47"/>
      <c r="F241" s="168"/>
    </row>
    <row r="248" customHeight="1" spans="11:15">
      <c r="K248" s="155">
        <f>(K237+机器设备表二!U34)/10000</f>
        <v>3578.491082</v>
      </c>
      <c r="L248" s="155">
        <f>(L237+机器设备表二!V34)/10000</f>
        <v>433.013272</v>
      </c>
      <c r="O248" s="155">
        <f>O237+机器设备表二!AA34</f>
        <v>3741550.5236</v>
      </c>
    </row>
  </sheetData>
  <protectedRanges>
    <protectedRange sqref="I204" name="区域1_2_1_4_1"/>
    <protectedRange sqref="J204" name="区域1_2_1_5_1"/>
  </protectedRanges>
  <autoFilter ref="A6:V241">
    <extLst/>
  </autoFilter>
  <mergeCells count="30">
    <mergeCell ref="A1:T1"/>
    <mergeCell ref="A2:T2"/>
    <mergeCell ref="O3:T3"/>
    <mergeCell ref="A4:E4"/>
    <mergeCell ref="N4:T4"/>
    <mergeCell ref="K5:L5"/>
    <mergeCell ref="M5:O5"/>
    <mergeCell ref="A237:C237"/>
    <mergeCell ref="A238:C238"/>
    <mergeCell ref="A239:C239"/>
    <mergeCell ref="A5:A6"/>
    <mergeCell ref="B5:B6"/>
    <mergeCell ref="C5:C6"/>
    <mergeCell ref="D5:D6"/>
    <mergeCell ref="E5:E6"/>
    <mergeCell ref="F5:F6"/>
    <mergeCell ref="G5:G6"/>
    <mergeCell ref="H5:H6"/>
    <mergeCell ref="I5:I6"/>
    <mergeCell ref="J5:J6"/>
    <mergeCell ref="P5:P6"/>
    <mergeCell ref="Q5:Q6"/>
    <mergeCell ref="R5:R6"/>
    <mergeCell ref="S5:S6"/>
    <mergeCell ref="T5:T6"/>
    <mergeCell ref="U5:U6"/>
    <mergeCell ref="U129:U137"/>
    <mergeCell ref="V5:V6"/>
    <mergeCell ref="W5:W6"/>
    <mergeCell ref="X5:X6"/>
  </mergeCells>
  <printOptions horizontalCentered="1"/>
  <pageMargins left="0.35" right="0.35" top="0.87" bottom="0.87" header="1.06" footer="0.51"/>
  <pageSetup paperSize="9" scale="64" fitToHeight="0" orientation="landscape"/>
  <headerFooter alignWithMargins="0"/>
  <rowBreaks count="1" manualBreakCount="1">
    <brk id="152" max="23" man="1"/>
  </rowBreaks>
  <legacyDrawing r:id="rId2"/>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45"/>
  <sheetViews>
    <sheetView view="pageBreakPreview" zoomScale="85" zoomScaleNormal="100" workbookViewId="0">
      <selection activeCell="X8" sqref="X8"/>
    </sheetView>
  </sheetViews>
  <sheetFormatPr defaultColWidth="9" defaultRowHeight="15.75" customHeight="1"/>
  <cols>
    <col min="1" max="1" width="4.41666666666667" style="203" customWidth="1"/>
    <col min="2" max="2" width="8.1" style="203" customWidth="1"/>
    <col min="3" max="3" width="11.6" style="203" hidden="1" customWidth="1"/>
    <col min="4" max="4" width="19.1" style="204" customWidth="1"/>
    <col min="5" max="5" width="9.2" style="203" customWidth="1"/>
    <col min="6" max="6" width="13.6" style="203" customWidth="1"/>
    <col min="7" max="7" width="5.6" style="203" customWidth="1"/>
    <col min="8" max="8" width="5.66666666666667" style="203" customWidth="1"/>
    <col min="9" max="9" width="9.33333333333333" style="205" customWidth="1"/>
    <col min="10" max="10" width="9.83333333333333" style="203" customWidth="1"/>
    <col min="11" max="12" width="5.16666666666667" style="206" hidden="1" customWidth="1"/>
    <col min="13" max="13" width="9.33333333333333" style="207" hidden="1" customWidth="1"/>
    <col min="14" max="14" width="7.1" style="207" hidden="1" customWidth="1"/>
    <col min="15" max="15" width="7.5" style="207" hidden="1" customWidth="1"/>
    <col min="16" max="16" width="11.4" style="207" hidden="1" customWidth="1"/>
    <col min="17" max="17" width="11.6" style="207" hidden="1" customWidth="1"/>
    <col min="18" max="18" width="9.6" style="207" hidden="1" customWidth="1"/>
    <col min="19" max="19" width="9" style="207" hidden="1" customWidth="1"/>
    <col min="20" max="20" width="7.8" style="203" hidden="1" customWidth="1"/>
    <col min="21" max="21" width="12.7" style="203" customWidth="1"/>
    <col min="22" max="22" width="12" style="203" customWidth="1"/>
    <col min="23" max="23" width="10.0916666666667" style="203" customWidth="1"/>
    <col min="24" max="24" width="9.4" style="203" customWidth="1"/>
    <col min="25" max="26" width="11.2" style="203" customWidth="1"/>
    <col min="27" max="27" width="10.7" style="203" customWidth="1"/>
    <col min="28" max="28" width="9" style="203" hidden="1" customWidth="1"/>
    <col min="29" max="29" width="11.8583333333333" style="208" hidden="1" customWidth="1"/>
    <col min="30" max="30" width="9.9" style="208" hidden="1" customWidth="1"/>
    <col min="31" max="31" width="9.20833333333333" style="208" hidden="1" customWidth="1"/>
    <col min="32" max="32" width="9.1" style="208" customWidth="1"/>
    <col min="33" max="33" width="9" style="203" hidden="1" customWidth="1"/>
    <col min="34" max="34" width="4.58333333333333" style="203" customWidth="1"/>
    <col min="35" max="35" width="9" style="203" hidden="1" customWidth="1"/>
    <col min="36" max="36" width="6.41666666666667" style="203" customWidth="1"/>
    <col min="37" max="38" width="9" style="203"/>
    <col min="39" max="39" width="9.9" style="203"/>
    <col min="40" max="16384" width="9" style="203"/>
  </cols>
  <sheetData>
    <row r="1" s="201" customFormat="1" ht="30" customHeight="1" spans="1:32">
      <c r="A1" s="209" t="s">
        <v>1223</v>
      </c>
      <c r="B1" s="210"/>
      <c r="C1" s="210"/>
      <c r="D1" s="210"/>
      <c r="E1" s="210"/>
      <c r="F1" s="210"/>
      <c r="G1" s="210"/>
      <c r="H1" s="210"/>
      <c r="I1" s="227"/>
      <c r="J1" s="227"/>
      <c r="K1" s="227"/>
      <c r="L1" s="227"/>
      <c r="M1" s="227"/>
      <c r="N1" s="227"/>
      <c r="O1" s="227"/>
      <c r="P1" s="227"/>
      <c r="Q1" s="227"/>
      <c r="R1" s="227"/>
      <c r="S1" s="227"/>
      <c r="T1" s="227"/>
      <c r="U1" s="227"/>
      <c r="V1" s="227"/>
      <c r="W1" s="227"/>
      <c r="X1" s="227"/>
      <c r="Y1" s="227"/>
      <c r="Z1" s="227"/>
      <c r="AA1" s="227"/>
      <c r="AB1" s="227"/>
      <c r="AC1" s="227"/>
      <c r="AD1" s="227"/>
      <c r="AE1" s="227"/>
      <c r="AF1" s="227"/>
    </row>
    <row r="2" customHeight="1" spans="1:32">
      <c r="A2" s="73" t="str">
        <f>'[7]4-6固定资产汇总'!A2</f>
        <v>评估基准日：2023年7月31日</v>
      </c>
      <c r="B2" s="73"/>
      <c r="C2" s="211"/>
      <c r="D2" s="211"/>
      <c r="E2" s="211"/>
      <c r="F2" s="211"/>
      <c r="G2" s="211"/>
      <c r="H2" s="211"/>
      <c r="I2" s="228"/>
      <c r="J2" s="228"/>
      <c r="K2" s="228"/>
      <c r="L2" s="228"/>
      <c r="M2" s="228"/>
      <c r="N2" s="228"/>
      <c r="O2" s="228"/>
      <c r="P2" s="228"/>
      <c r="Q2" s="228"/>
      <c r="R2" s="228"/>
      <c r="S2" s="228"/>
      <c r="T2" s="228"/>
      <c r="U2" s="228"/>
      <c r="V2" s="228"/>
      <c r="W2" s="228"/>
      <c r="X2" s="228"/>
      <c r="Y2" s="228"/>
      <c r="Z2" s="228"/>
      <c r="AA2" s="228"/>
      <c r="AB2" s="228"/>
      <c r="AC2" s="228"/>
      <c r="AD2" s="228"/>
      <c r="AE2" s="228"/>
      <c r="AF2" s="228"/>
    </row>
    <row r="3" customHeight="1" spans="1:32">
      <c r="A3" s="212" t="str">
        <f>[7]表头信息!D2&amp;[7]表头信息!E2</f>
        <v>产权持有人：北京巴布科克·威尔科克斯有限公司</v>
      </c>
      <c r="B3" s="212"/>
      <c r="T3" s="252" t="s">
        <v>353</v>
      </c>
      <c r="U3" s="253"/>
      <c r="V3" s="253"/>
      <c r="W3" s="253"/>
      <c r="X3" s="253"/>
      <c r="Y3" s="253"/>
      <c r="Z3" s="253"/>
      <c r="AA3" s="253"/>
      <c r="AB3" s="253"/>
      <c r="AC3" s="253"/>
      <c r="AD3" s="253"/>
      <c r="AE3" s="253"/>
      <c r="AF3" s="253"/>
    </row>
    <row r="4" s="202" customFormat="1" customHeight="1" spans="1:32">
      <c r="A4" s="213" t="s">
        <v>287</v>
      </c>
      <c r="B4" s="152" t="s">
        <v>1224</v>
      </c>
      <c r="C4" s="213" t="s">
        <v>1225</v>
      </c>
      <c r="D4" s="214" t="s">
        <v>1226</v>
      </c>
      <c r="E4" s="213" t="s">
        <v>1227</v>
      </c>
      <c r="F4" s="213" t="s">
        <v>1228</v>
      </c>
      <c r="G4" s="213" t="s">
        <v>503</v>
      </c>
      <c r="H4" s="213" t="s">
        <v>504</v>
      </c>
      <c r="I4" s="229" t="s">
        <v>1229</v>
      </c>
      <c r="J4" s="213" t="s">
        <v>1230</v>
      </c>
      <c r="K4" s="230" t="s">
        <v>247</v>
      </c>
      <c r="L4" s="230"/>
      <c r="M4" s="231" t="s">
        <v>1231</v>
      </c>
      <c r="N4" s="232" t="s">
        <v>1232</v>
      </c>
      <c r="O4" s="233" t="s">
        <v>1233</v>
      </c>
      <c r="P4" s="234" t="s">
        <v>1234</v>
      </c>
      <c r="Q4" s="232" t="s">
        <v>1235</v>
      </c>
      <c r="R4" s="234" t="s">
        <v>1236</v>
      </c>
      <c r="S4" s="234" t="s">
        <v>1237</v>
      </c>
      <c r="T4" s="183" t="s">
        <v>1238</v>
      </c>
      <c r="U4" s="152" t="s">
        <v>356</v>
      </c>
      <c r="V4" s="152"/>
      <c r="W4" s="183" t="s">
        <v>695</v>
      </c>
      <c r="X4" s="183" t="s">
        <v>1239</v>
      </c>
      <c r="Y4" s="183" t="s">
        <v>697</v>
      </c>
      <c r="Z4" s="183" t="s">
        <v>1240</v>
      </c>
      <c r="AA4" s="183" t="s">
        <v>1241</v>
      </c>
      <c r="AB4" s="152" t="s">
        <v>249</v>
      </c>
      <c r="AC4" s="152" t="s">
        <v>250</v>
      </c>
      <c r="AD4" s="152" t="s">
        <v>683</v>
      </c>
      <c r="AE4" s="152" t="s">
        <v>1242</v>
      </c>
      <c r="AF4" s="213" t="s">
        <v>365</v>
      </c>
    </row>
    <row r="5" s="202" customFormat="1" ht="13" spans="1:32">
      <c r="A5" s="213"/>
      <c r="B5" s="213"/>
      <c r="C5" s="213"/>
      <c r="D5" s="214"/>
      <c r="E5" s="213"/>
      <c r="F5" s="213"/>
      <c r="G5" s="213"/>
      <c r="H5" s="213"/>
      <c r="I5" s="235"/>
      <c r="J5" s="213"/>
      <c r="K5" s="236" t="s">
        <v>1243</v>
      </c>
      <c r="L5" s="230" t="s">
        <v>1244</v>
      </c>
      <c r="M5" s="237"/>
      <c r="N5" s="237"/>
      <c r="O5" s="233"/>
      <c r="P5" s="233"/>
      <c r="Q5" s="237"/>
      <c r="R5" s="233"/>
      <c r="S5" s="233"/>
      <c r="T5" s="254"/>
      <c r="U5" s="152" t="s">
        <v>658</v>
      </c>
      <c r="V5" s="152" t="s">
        <v>659</v>
      </c>
      <c r="W5" s="184"/>
      <c r="X5" s="184"/>
      <c r="Y5" s="184"/>
      <c r="Z5" s="184"/>
      <c r="AA5" s="184"/>
      <c r="AB5" s="213"/>
      <c r="AC5" s="213"/>
      <c r="AD5" s="152"/>
      <c r="AE5" s="152"/>
      <c r="AF5" s="213"/>
    </row>
    <row r="6" customHeight="1" spans="1:39">
      <c r="A6" s="215">
        <v>1</v>
      </c>
      <c r="B6" s="214" t="s">
        <v>1245</v>
      </c>
      <c r="C6" s="214"/>
      <c r="D6" s="214" t="s">
        <v>1246</v>
      </c>
      <c r="E6" s="214" t="s">
        <v>1247</v>
      </c>
      <c r="F6" s="214"/>
      <c r="G6" s="214" t="s">
        <v>702</v>
      </c>
      <c r="H6" s="216">
        <v>1</v>
      </c>
      <c r="I6" s="238">
        <v>34060</v>
      </c>
      <c r="J6" s="239">
        <v>34060</v>
      </c>
      <c r="K6" s="240"/>
      <c r="L6" s="240"/>
      <c r="M6" s="241"/>
      <c r="N6" s="240"/>
      <c r="O6" s="240"/>
      <c r="P6" s="242"/>
      <c r="Q6" s="255"/>
      <c r="R6" s="242"/>
      <c r="S6" s="242"/>
      <c r="T6" s="242"/>
      <c r="U6" s="256">
        <v>20838</v>
      </c>
      <c r="V6" s="256">
        <v>2083.8</v>
      </c>
      <c r="W6" s="257" t="s">
        <v>1248</v>
      </c>
      <c r="X6" s="257">
        <f t="shared" ref="X6:X42" si="0">AL6-Z6</f>
        <v>4000</v>
      </c>
      <c r="Y6" s="260"/>
      <c r="Z6" s="261"/>
      <c r="AA6" s="260">
        <f>2601*X6/1000*(1-5%)</f>
        <v>9883.8</v>
      </c>
      <c r="AB6" s="260">
        <f t="shared" ref="AB6:AB46" si="1">AA6*3%</f>
        <v>296.514</v>
      </c>
      <c r="AC6" s="260">
        <f t="shared" ref="AC6:AC46" si="2">AA6+AB6</f>
        <v>10180.314</v>
      </c>
      <c r="AD6" s="260">
        <f t="shared" ref="AD6:AD46" si="3">AA6-V6</f>
        <v>7800</v>
      </c>
      <c r="AE6" s="260"/>
      <c r="AF6" s="262" t="s">
        <v>1249</v>
      </c>
      <c r="AH6" s="226"/>
      <c r="AI6" s="259"/>
      <c r="AL6" s="203">
        <v>4000</v>
      </c>
      <c r="AM6" s="259"/>
    </row>
    <row r="7" customHeight="1" spans="1:39">
      <c r="A7" s="215">
        <v>2</v>
      </c>
      <c r="B7" s="214" t="s">
        <v>1250</v>
      </c>
      <c r="C7" s="214"/>
      <c r="D7" s="214" t="s">
        <v>1251</v>
      </c>
      <c r="E7" s="214"/>
      <c r="F7" s="214"/>
      <c r="G7" s="214" t="s">
        <v>702</v>
      </c>
      <c r="H7" s="216">
        <v>1</v>
      </c>
      <c r="I7" s="238">
        <v>31625</v>
      </c>
      <c r="J7" s="239">
        <v>31625</v>
      </c>
      <c r="K7" s="240"/>
      <c r="L7" s="240"/>
      <c r="M7" s="241"/>
      <c r="N7" s="240"/>
      <c r="O7" s="240"/>
      <c r="P7" s="242"/>
      <c r="Q7" s="255"/>
      <c r="R7" s="242"/>
      <c r="S7" s="242"/>
      <c r="T7" s="242"/>
      <c r="U7" s="256">
        <v>15482.28</v>
      </c>
      <c r="V7" s="256">
        <v>1548.23</v>
      </c>
      <c r="W7" s="257" t="s">
        <v>1248</v>
      </c>
      <c r="X7" s="257">
        <f t="shared" si="0"/>
        <v>500</v>
      </c>
      <c r="Y7" s="260"/>
      <c r="Z7" s="261"/>
      <c r="AA7" s="260">
        <f>2601*X7/1000*(1-5%)</f>
        <v>1235.475</v>
      </c>
      <c r="AB7" s="260">
        <f t="shared" si="1"/>
        <v>37.06425</v>
      </c>
      <c r="AC7" s="260">
        <f t="shared" si="2"/>
        <v>1272.53925</v>
      </c>
      <c r="AD7" s="260">
        <f t="shared" si="3"/>
        <v>-312.755</v>
      </c>
      <c r="AE7" s="260"/>
      <c r="AF7" s="262" t="s">
        <v>1249</v>
      </c>
      <c r="AH7" s="226"/>
      <c r="AI7" s="259"/>
      <c r="AL7" s="203">
        <v>500</v>
      </c>
      <c r="AM7" s="259"/>
    </row>
    <row r="8" customHeight="1" spans="1:39">
      <c r="A8" s="215">
        <v>3</v>
      </c>
      <c r="B8" s="214" t="s">
        <v>1252</v>
      </c>
      <c r="C8" s="214"/>
      <c r="D8" s="214" t="s">
        <v>1253</v>
      </c>
      <c r="E8" s="214"/>
      <c r="F8" s="214"/>
      <c r="G8" s="214" t="s">
        <v>702</v>
      </c>
      <c r="H8" s="216">
        <v>1</v>
      </c>
      <c r="I8" s="238">
        <v>34084</v>
      </c>
      <c r="J8" s="239">
        <v>34084</v>
      </c>
      <c r="K8" s="240"/>
      <c r="L8" s="240"/>
      <c r="M8" s="241"/>
      <c r="N8" s="240"/>
      <c r="O8" s="240"/>
      <c r="P8" s="242"/>
      <c r="Q8" s="255"/>
      <c r="R8" s="242"/>
      <c r="S8" s="242"/>
      <c r="T8" s="242"/>
      <c r="U8" s="256">
        <v>35299</v>
      </c>
      <c r="V8" s="256">
        <v>3529.9</v>
      </c>
      <c r="W8" s="257" t="s">
        <v>1248</v>
      </c>
      <c r="X8" s="257">
        <f t="shared" si="0"/>
        <v>1000</v>
      </c>
      <c r="Y8" s="260"/>
      <c r="Z8" s="261"/>
      <c r="AA8" s="260">
        <f>2601*X8/1000*(1-5%)</f>
        <v>2470.95</v>
      </c>
      <c r="AB8" s="260">
        <f t="shared" si="1"/>
        <v>74.1285</v>
      </c>
      <c r="AC8" s="260">
        <f t="shared" si="2"/>
        <v>2545.0785</v>
      </c>
      <c r="AD8" s="260">
        <f t="shared" si="3"/>
        <v>-1058.95</v>
      </c>
      <c r="AE8" s="260"/>
      <c r="AF8" s="262" t="s">
        <v>1249</v>
      </c>
      <c r="AH8" s="226"/>
      <c r="AI8" s="259"/>
      <c r="AL8" s="203">
        <v>1000</v>
      </c>
      <c r="AM8" s="259"/>
    </row>
    <row r="9" customHeight="1" spans="1:39">
      <c r="A9" s="215">
        <v>4</v>
      </c>
      <c r="B9" s="214" t="s">
        <v>1254</v>
      </c>
      <c r="C9" s="214"/>
      <c r="D9" s="214" t="s">
        <v>1255</v>
      </c>
      <c r="E9" s="214" t="s">
        <v>1256</v>
      </c>
      <c r="F9" s="214"/>
      <c r="G9" s="214" t="s">
        <v>702</v>
      </c>
      <c r="H9" s="216">
        <v>1</v>
      </c>
      <c r="I9" s="238">
        <v>38231</v>
      </c>
      <c r="J9" s="239">
        <v>38231</v>
      </c>
      <c r="K9" s="240"/>
      <c r="L9" s="240"/>
      <c r="M9" s="241"/>
      <c r="N9" s="240"/>
      <c r="O9" s="240"/>
      <c r="P9" s="242"/>
      <c r="Q9" s="255"/>
      <c r="R9" s="242"/>
      <c r="S9" s="242"/>
      <c r="T9" s="242"/>
      <c r="U9" s="256">
        <v>180000</v>
      </c>
      <c r="V9" s="256">
        <v>18000</v>
      </c>
      <c r="W9" s="257" t="s">
        <v>1248</v>
      </c>
      <c r="X9" s="257">
        <f t="shared" si="0"/>
        <v>3000</v>
      </c>
      <c r="Y9" s="260"/>
      <c r="Z9" s="261"/>
      <c r="AA9" s="260">
        <f>2601*X9/1000*(1-5%)</f>
        <v>7412.85</v>
      </c>
      <c r="AB9" s="260">
        <f t="shared" si="1"/>
        <v>222.3855</v>
      </c>
      <c r="AC9" s="260">
        <f t="shared" si="2"/>
        <v>7635.2355</v>
      </c>
      <c r="AD9" s="260">
        <f t="shared" si="3"/>
        <v>-10587.15</v>
      </c>
      <c r="AE9" s="260"/>
      <c r="AF9" s="262" t="s">
        <v>1249</v>
      </c>
      <c r="AH9" s="226"/>
      <c r="AI9" s="259"/>
      <c r="AL9" s="203">
        <v>3000</v>
      </c>
      <c r="AM9" s="259"/>
    </row>
    <row r="10" customHeight="1" spans="1:39">
      <c r="A10" s="215">
        <v>5</v>
      </c>
      <c r="B10" s="214" t="s">
        <v>1257</v>
      </c>
      <c r="C10" s="214"/>
      <c r="D10" s="214" t="s">
        <v>1258</v>
      </c>
      <c r="E10" s="214" t="s">
        <v>1259</v>
      </c>
      <c r="F10" s="214"/>
      <c r="G10" s="214" t="s">
        <v>702</v>
      </c>
      <c r="H10" s="216">
        <v>1</v>
      </c>
      <c r="I10" s="238">
        <v>34084</v>
      </c>
      <c r="J10" s="239">
        <v>34084</v>
      </c>
      <c r="K10" s="240"/>
      <c r="L10" s="240"/>
      <c r="M10" s="241"/>
      <c r="N10" s="240"/>
      <c r="O10" s="240"/>
      <c r="P10" s="242"/>
      <c r="Q10" s="255"/>
      <c r="R10" s="242"/>
      <c r="S10" s="242"/>
      <c r="T10" s="242"/>
      <c r="U10" s="256">
        <v>9012</v>
      </c>
      <c r="V10" s="256">
        <v>901.2</v>
      </c>
      <c r="W10" s="257" t="s">
        <v>1248</v>
      </c>
      <c r="X10" s="257">
        <f t="shared" si="0"/>
        <v>400</v>
      </c>
      <c r="Y10" s="260"/>
      <c r="Z10" s="261"/>
      <c r="AA10" s="260">
        <f>2601*X10/1000*(1-5%)</f>
        <v>988.38</v>
      </c>
      <c r="AB10" s="260">
        <f t="shared" si="1"/>
        <v>29.6514</v>
      </c>
      <c r="AC10" s="260">
        <f t="shared" si="2"/>
        <v>1018.0314</v>
      </c>
      <c r="AD10" s="260">
        <f t="shared" si="3"/>
        <v>87.1799999999999</v>
      </c>
      <c r="AE10" s="260"/>
      <c r="AF10" s="262" t="s">
        <v>1249</v>
      </c>
      <c r="AH10" s="226"/>
      <c r="AI10" s="259"/>
      <c r="AL10" s="203">
        <v>400</v>
      </c>
      <c r="AM10" s="259"/>
    </row>
    <row r="11" customHeight="1" spans="1:39">
      <c r="A11" s="215">
        <v>6</v>
      </c>
      <c r="B11" s="214" t="s">
        <v>1260</v>
      </c>
      <c r="C11" s="214"/>
      <c r="D11" s="214" t="s">
        <v>1261</v>
      </c>
      <c r="E11" s="214" t="s">
        <v>1262</v>
      </c>
      <c r="F11" s="214"/>
      <c r="G11" s="214" t="s">
        <v>702</v>
      </c>
      <c r="H11" s="216">
        <v>1</v>
      </c>
      <c r="I11" s="238">
        <v>37257</v>
      </c>
      <c r="J11" s="239">
        <v>37257</v>
      </c>
      <c r="K11" s="240"/>
      <c r="L11" s="240"/>
      <c r="M11" s="241"/>
      <c r="N11" s="240"/>
      <c r="O11" s="240"/>
      <c r="P11" s="242"/>
      <c r="Q11" s="255"/>
      <c r="R11" s="242"/>
      <c r="S11" s="242"/>
      <c r="T11" s="242"/>
      <c r="U11" s="256">
        <v>33000</v>
      </c>
      <c r="V11" s="256">
        <v>3300</v>
      </c>
      <c r="W11" s="257" t="s">
        <v>1248</v>
      </c>
      <c r="X11" s="257">
        <f t="shared" si="0"/>
        <v>135</v>
      </c>
      <c r="Y11" s="257" t="s">
        <v>1263</v>
      </c>
      <c r="Z11" s="260">
        <f t="shared" ref="Z11:Z21" si="4">AL11*0.1</f>
        <v>15</v>
      </c>
      <c r="AA11" s="260">
        <f t="shared" ref="AA11:AA21" si="5">(2601*X11/1000+59650*Z11/1000)*(1-5%)</f>
        <v>1183.59075</v>
      </c>
      <c r="AB11" s="260">
        <f t="shared" si="1"/>
        <v>35.5077225</v>
      </c>
      <c r="AC11" s="260">
        <f t="shared" si="2"/>
        <v>1219.0984725</v>
      </c>
      <c r="AD11" s="260">
        <f t="shared" si="3"/>
        <v>-2116.40925</v>
      </c>
      <c r="AE11" s="260"/>
      <c r="AF11" s="262" t="s">
        <v>1249</v>
      </c>
      <c r="AH11" s="226"/>
      <c r="AI11" s="259"/>
      <c r="AL11" s="203">
        <v>150</v>
      </c>
      <c r="AM11" s="259"/>
    </row>
    <row r="12" customHeight="1" spans="1:39">
      <c r="A12" s="215">
        <v>7</v>
      </c>
      <c r="B12" s="214" t="s">
        <v>1264</v>
      </c>
      <c r="C12" s="214"/>
      <c r="D12" s="214" t="s">
        <v>1265</v>
      </c>
      <c r="E12" s="214" t="s">
        <v>853</v>
      </c>
      <c r="F12" s="214"/>
      <c r="G12" s="214" t="s">
        <v>702</v>
      </c>
      <c r="H12" s="216">
        <v>1</v>
      </c>
      <c r="I12" s="238">
        <v>38412</v>
      </c>
      <c r="J12" s="239">
        <v>38412</v>
      </c>
      <c r="K12" s="240"/>
      <c r="L12" s="240"/>
      <c r="M12" s="241"/>
      <c r="N12" s="240"/>
      <c r="O12" s="240"/>
      <c r="P12" s="242"/>
      <c r="Q12" s="255"/>
      <c r="R12" s="242"/>
      <c r="S12" s="242"/>
      <c r="T12" s="242"/>
      <c r="U12" s="256">
        <v>8200</v>
      </c>
      <c r="V12" s="256">
        <v>820</v>
      </c>
      <c r="W12" s="257" t="s">
        <v>1248</v>
      </c>
      <c r="X12" s="257">
        <f t="shared" si="0"/>
        <v>58.5</v>
      </c>
      <c r="Y12" s="257" t="s">
        <v>1263</v>
      </c>
      <c r="Z12" s="260">
        <f t="shared" si="4"/>
        <v>6.5</v>
      </c>
      <c r="AA12" s="260">
        <f t="shared" si="5"/>
        <v>512.889325</v>
      </c>
      <c r="AB12" s="260">
        <f t="shared" si="1"/>
        <v>15.38667975</v>
      </c>
      <c r="AC12" s="260">
        <f t="shared" si="2"/>
        <v>528.27600475</v>
      </c>
      <c r="AD12" s="260">
        <f t="shared" si="3"/>
        <v>-307.110675</v>
      </c>
      <c r="AE12" s="260"/>
      <c r="AF12" s="262" t="s">
        <v>1249</v>
      </c>
      <c r="AH12" s="226"/>
      <c r="AI12" s="259"/>
      <c r="AL12" s="203">
        <v>65</v>
      </c>
      <c r="AM12" s="259"/>
    </row>
    <row r="13" customHeight="1" spans="1:39">
      <c r="A13" s="215">
        <v>8</v>
      </c>
      <c r="B13" s="214" t="s">
        <v>1266</v>
      </c>
      <c r="C13" s="214"/>
      <c r="D13" s="214" t="s">
        <v>1261</v>
      </c>
      <c r="E13" s="214" t="s">
        <v>1262</v>
      </c>
      <c r="F13" s="214"/>
      <c r="G13" s="214" t="s">
        <v>702</v>
      </c>
      <c r="H13" s="216">
        <v>1</v>
      </c>
      <c r="I13" s="238">
        <v>36557</v>
      </c>
      <c r="J13" s="239">
        <v>36557</v>
      </c>
      <c r="K13" s="240"/>
      <c r="L13" s="240"/>
      <c r="M13" s="241"/>
      <c r="N13" s="240"/>
      <c r="O13" s="240"/>
      <c r="P13" s="242"/>
      <c r="Q13" s="255"/>
      <c r="R13" s="242"/>
      <c r="S13" s="242"/>
      <c r="T13" s="242"/>
      <c r="U13" s="256">
        <v>30500</v>
      </c>
      <c r="V13" s="256">
        <v>3050</v>
      </c>
      <c r="W13" s="257" t="s">
        <v>1248</v>
      </c>
      <c r="X13" s="257">
        <f t="shared" si="0"/>
        <v>135</v>
      </c>
      <c r="Y13" s="257" t="s">
        <v>1263</v>
      </c>
      <c r="Z13" s="260">
        <f t="shared" si="4"/>
        <v>15</v>
      </c>
      <c r="AA13" s="260">
        <f t="shared" si="5"/>
        <v>1183.59075</v>
      </c>
      <c r="AB13" s="260">
        <f t="shared" si="1"/>
        <v>35.5077225</v>
      </c>
      <c r="AC13" s="260">
        <f t="shared" si="2"/>
        <v>1219.0984725</v>
      </c>
      <c r="AD13" s="260">
        <f t="shared" si="3"/>
        <v>-1866.40925</v>
      </c>
      <c r="AE13" s="260"/>
      <c r="AF13" s="262" t="s">
        <v>1249</v>
      </c>
      <c r="AH13" s="226"/>
      <c r="AI13" s="259"/>
      <c r="AL13" s="203">
        <v>150</v>
      </c>
      <c r="AM13" s="259"/>
    </row>
    <row r="14" customHeight="1" spans="1:39">
      <c r="A14" s="215">
        <v>9</v>
      </c>
      <c r="B14" s="214" t="s">
        <v>1267</v>
      </c>
      <c r="C14" s="214"/>
      <c r="D14" s="214" t="s">
        <v>1261</v>
      </c>
      <c r="E14" s="214" t="s">
        <v>1262</v>
      </c>
      <c r="F14" s="214"/>
      <c r="G14" s="214" t="s">
        <v>702</v>
      </c>
      <c r="H14" s="216">
        <v>1</v>
      </c>
      <c r="I14" s="238">
        <v>37834</v>
      </c>
      <c r="J14" s="239">
        <v>37834</v>
      </c>
      <c r="K14" s="240"/>
      <c r="L14" s="240"/>
      <c r="M14" s="241"/>
      <c r="N14" s="240"/>
      <c r="O14" s="240"/>
      <c r="P14" s="242"/>
      <c r="Q14" s="255"/>
      <c r="R14" s="242"/>
      <c r="S14" s="242"/>
      <c r="T14" s="242"/>
      <c r="U14" s="256">
        <v>33000</v>
      </c>
      <c r="V14" s="256">
        <v>3300</v>
      </c>
      <c r="W14" s="257" t="s">
        <v>1248</v>
      </c>
      <c r="X14" s="257">
        <f t="shared" si="0"/>
        <v>135</v>
      </c>
      <c r="Y14" s="257" t="s">
        <v>1263</v>
      </c>
      <c r="Z14" s="260">
        <f t="shared" si="4"/>
        <v>15</v>
      </c>
      <c r="AA14" s="260">
        <f t="shared" si="5"/>
        <v>1183.59075</v>
      </c>
      <c r="AB14" s="260">
        <f t="shared" si="1"/>
        <v>35.5077225</v>
      </c>
      <c r="AC14" s="260">
        <f t="shared" si="2"/>
        <v>1219.0984725</v>
      </c>
      <c r="AD14" s="260">
        <f t="shared" si="3"/>
        <v>-2116.40925</v>
      </c>
      <c r="AE14" s="260"/>
      <c r="AF14" s="262" t="s">
        <v>1249</v>
      </c>
      <c r="AH14" s="226"/>
      <c r="AI14" s="259"/>
      <c r="AL14" s="203">
        <v>150</v>
      </c>
      <c r="AM14" s="259"/>
    </row>
    <row r="15" customHeight="1" spans="1:39">
      <c r="A15" s="215">
        <v>10</v>
      </c>
      <c r="B15" s="214" t="s">
        <v>1268</v>
      </c>
      <c r="C15" s="214"/>
      <c r="D15" s="214" t="s">
        <v>1269</v>
      </c>
      <c r="E15" s="214" t="s">
        <v>1270</v>
      </c>
      <c r="F15" s="214"/>
      <c r="G15" s="214" t="s">
        <v>702</v>
      </c>
      <c r="H15" s="216">
        <v>1</v>
      </c>
      <c r="I15" s="238">
        <v>38108</v>
      </c>
      <c r="J15" s="239">
        <v>38108</v>
      </c>
      <c r="K15" s="240"/>
      <c r="L15" s="240"/>
      <c r="M15" s="241"/>
      <c r="N15" s="240"/>
      <c r="O15" s="240"/>
      <c r="P15" s="242"/>
      <c r="Q15" s="255"/>
      <c r="R15" s="242"/>
      <c r="S15" s="242"/>
      <c r="T15" s="242"/>
      <c r="U15" s="256">
        <v>12500</v>
      </c>
      <c r="V15" s="256">
        <v>1250</v>
      </c>
      <c r="W15" s="257" t="s">
        <v>1248</v>
      </c>
      <c r="X15" s="257">
        <f t="shared" si="0"/>
        <v>58.5</v>
      </c>
      <c r="Y15" s="257" t="s">
        <v>1263</v>
      </c>
      <c r="Z15" s="260">
        <f t="shared" si="4"/>
        <v>6.5</v>
      </c>
      <c r="AA15" s="260">
        <f t="shared" si="5"/>
        <v>512.889325</v>
      </c>
      <c r="AB15" s="260">
        <f t="shared" si="1"/>
        <v>15.38667975</v>
      </c>
      <c r="AC15" s="260">
        <f t="shared" si="2"/>
        <v>528.27600475</v>
      </c>
      <c r="AD15" s="260">
        <f t="shared" si="3"/>
        <v>-737.110675</v>
      </c>
      <c r="AE15" s="260"/>
      <c r="AF15" s="262" t="s">
        <v>1249</v>
      </c>
      <c r="AH15" s="226"/>
      <c r="AI15" s="259"/>
      <c r="AL15" s="203">
        <v>65</v>
      </c>
      <c r="AM15" s="259"/>
    </row>
    <row r="16" customHeight="1" spans="1:39">
      <c r="A16" s="215">
        <v>11</v>
      </c>
      <c r="B16" s="214" t="s">
        <v>1271</v>
      </c>
      <c r="C16" s="214"/>
      <c r="D16" s="214" t="s">
        <v>1272</v>
      </c>
      <c r="E16" s="214" t="s">
        <v>1262</v>
      </c>
      <c r="F16" s="214"/>
      <c r="G16" s="214" t="s">
        <v>702</v>
      </c>
      <c r="H16" s="216">
        <v>1</v>
      </c>
      <c r="I16" s="238">
        <v>38139</v>
      </c>
      <c r="J16" s="239">
        <v>38139</v>
      </c>
      <c r="K16" s="240"/>
      <c r="L16" s="240"/>
      <c r="M16" s="241"/>
      <c r="N16" s="240"/>
      <c r="O16" s="240"/>
      <c r="P16" s="242"/>
      <c r="Q16" s="255"/>
      <c r="R16" s="242"/>
      <c r="S16" s="242"/>
      <c r="T16" s="242"/>
      <c r="U16" s="256">
        <v>33000</v>
      </c>
      <c r="V16" s="256">
        <v>3300</v>
      </c>
      <c r="W16" s="257" t="s">
        <v>1248</v>
      </c>
      <c r="X16" s="257">
        <f t="shared" si="0"/>
        <v>135</v>
      </c>
      <c r="Y16" s="257" t="s">
        <v>1263</v>
      </c>
      <c r="Z16" s="260">
        <f t="shared" si="4"/>
        <v>15</v>
      </c>
      <c r="AA16" s="260">
        <f t="shared" si="5"/>
        <v>1183.59075</v>
      </c>
      <c r="AB16" s="260">
        <f t="shared" si="1"/>
        <v>35.5077225</v>
      </c>
      <c r="AC16" s="260">
        <f t="shared" si="2"/>
        <v>1219.0984725</v>
      </c>
      <c r="AD16" s="260">
        <f t="shared" si="3"/>
        <v>-2116.40925</v>
      </c>
      <c r="AE16" s="260"/>
      <c r="AF16" s="262" t="s">
        <v>1249</v>
      </c>
      <c r="AH16" s="226"/>
      <c r="AI16" s="259"/>
      <c r="AL16" s="203">
        <v>150</v>
      </c>
      <c r="AM16" s="259">
        <f>39500*1.13</f>
        <v>44635</v>
      </c>
    </row>
    <row r="17" customHeight="1" spans="1:39">
      <c r="A17" s="215">
        <v>12</v>
      </c>
      <c r="B17" s="214" t="s">
        <v>1273</v>
      </c>
      <c r="C17" s="214"/>
      <c r="D17" s="214" t="s">
        <v>865</v>
      </c>
      <c r="E17" s="214" t="s">
        <v>863</v>
      </c>
      <c r="F17" s="214"/>
      <c r="G17" s="214" t="s">
        <v>702</v>
      </c>
      <c r="H17" s="216">
        <v>1</v>
      </c>
      <c r="I17" s="238">
        <v>38961</v>
      </c>
      <c r="J17" s="239">
        <v>38961</v>
      </c>
      <c r="K17" s="240"/>
      <c r="L17" s="240"/>
      <c r="M17" s="241"/>
      <c r="N17" s="240"/>
      <c r="O17" s="240"/>
      <c r="P17" s="242"/>
      <c r="Q17" s="255"/>
      <c r="R17" s="242"/>
      <c r="S17" s="242"/>
      <c r="T17" s="242"/>
      <c r="U17" s="256">
        <v>16550</v>
      </c>
      <c r="V17" s="256">
        <v>1655</v>
      </c>
      <c r="W17" s="257" t="s">
        <v>1248</v>
      </c>
      <c r="X17" s="257">
        <f t="shared" si="0"/>
        <v>58.5</v>
      </c>
      <c r="Y17" s="257" t="s">
        <v>1263</v>
      </c>
      <c r="Z17" s="260">
        <f t="shared" si="4"/>
        <v>6.5</v>
      </c>
      <c r="AA17" s="260">
        <f t="shared" si="5"/>
        <v>512.889325</v>
      </c>
      <c r="AB17" s="260">
        <f t="shared" si="1"/>
        <v>15.38667975</v>
      </c>
      <c r="AC17" s="260">
        <f t="shared" si="2"/>
        <v>528.27600475</v>
      </c>
      <c r="AD17" s="260">
        <f t="shared" si="3"/>
        <v>-1142.110675</v>
      </c>
      <c r="AE17" s="260"/>
      <c r="AF17" s="262" t="s">
        <v>1249</v>
      </c>
      <c r="AH17" s="226"/>
      <c r="AI17" s="259"/>
      <c r="AL17" s="203">
        <v>65</v>
      </c>
      <c r="AM17" s="259"/>
    </row>
    <row r="18" customHeight="1" spans="1:39">
      <c r="A18" s="215">
        <v>13</v>
      </c>
      <c r="B18" s="214" t="s">
        <v>1274</v>
      </c>
      <c r="C18" s="214"/>
      <c r="D18" s="214" t="s">
        <v>901</v>
      </c>
      <c r="E18" s="214" t="s">
        <v>898</v>
      </c>
      <c r="F18" s="214"/>
      <c r="G18" s="214" t="s">
        <v>702</v>
      </c>
      <c r="H18" s="216">
        <v>1</v>
      </c>
      <c r="I18" s="238">
        <v>38986</v>
      </c>
      <c r="J18" s="239">
        <v>38986</v>
      </c>
      <c r="K18" s="240"/>
      <c r="L18" s="240"/>
      <c r="M18" s="241"/>
      <c r="N18" s="240"/>
      <c r="O18" s="240"/>
      <c r="P18" s="242"/>
      <c r="Q18" s="255"/>
      <c r="R18" s="242"/>
      <c r="S18" s="242"/>
      <c r="T18" s="242"/>
      <c r="U18" s="256">
        <v>10500</v>
      </c>
      <c r="V18" s="256">
        <v>1050</v>
      </c>
      <c r="W18" s="257" t="s">
        <v>1248</v>
      </c>
      <c r="X18" s="257">
        <f t="shared" si="0"/>
        <v>58.5</v>
      </c>
      <c r="Y18" s="257" t="s">
        <v>1263</v>
      </c>
      <c r="Z18" s="260">
        <f t="shared" si="4"/>
        <v>6.5</v>
      </c>
      <c r="AA18" s="260">
        <f t="shared" si="5"/>
        <v>512.889325</v>
      </c>
      <c r="AB18" s="260">
        <f t="shared" si="1"/>
        <v>15.38667975</v>
      </c>
      <c r="AC18" s="260">
        <f t="shared" si="2"/>
        <v>528.27600475</v>
      </c>
      <c r="AD18" s="260">
        <f t="shared" si="3"/>
        <v>-537.110675</v>
      </c>
      <c r="AE18" s="260"/>
      <c r="AF18" s="262" t="s">
        <v>1249</v>
      </c>
      <c r="AH18" s="226"/>
      <c r="AI18" s="259"/>
      <c r="AL18" s="203">
        <v>65</v>
      </c>
      <c r="AM18" s="259"/>
    </row>
    <row r="19" customHeight="1" spans="1:39">
      <c r="A19" s="215">
        <v>14</v>
      </c>
      <c r="B19" s="214" t="s">
        <v>1275</v>
      </c>
      <c r="C19" s="214"/>
      <c r="D19" s="214" t="s">
        <v>867</v>
      </c>
      <c r="E19" s="214" t="s">
        <v>873</v>
      </c>
      <c r="F19" s="214"/>
      <c r="G19" s="214" t="s">
        <v>702</v>
      </c>
      <c r="H19" s="216">
        <v>1</v>
      </c>
      <c r="I19" s="238">
        <v>38986</v>
      </c>
      <c r="J19" s="239">
        <v>38986</v>
      </c>
      <c r="K19" s="240"/>
      <c r="L19" s="240"/>
      <c r="M19" s="241"/>
      <c r="N19" s="240"/>
      <c r="O19" s="240"/>
      <c r="P19" s="242"/>
      <c r="Q19" s="255"/>
      <c r="R19" s="242"/>
      <c r="S19" s="242"/>
      <c r="T19" s="242"/>
      <c r="U19" s="256">
        <v>16878.5</v>
      </c>
      <c r="V19" s="256">
        <v>1687.85</v>
      </c>
      <c r="W19" s="257" t="s">
        <v>1248</v>
      </c>
      <c r="X19" s="257">
        <f t="shared" si="0"/>
        <v>58.5</v>
      </c>
      <c r="Y19" s="257" t="s">
        <v>1263</v>
      </c>
      <c r="Z19" s="260">
        <f t="shared" si="4"/>
        <v>6.5</v>
      </c>
      <c r="AA19" s="260">
        <f t="shared" si="5"/>
        <v>512.889325</v>
      </c>
      <c r="AB19" s="260">
        <f t="shared" si="1"/>
        <v>15.38667975</v>
      </c>
      <c r="AC19" s="260">
        <f t="shared" si="2"/>
        <v>528.27600475</v>
      </c>
      <c r="AD19" s="260">
        <f t="shared" si="3"/>
        <v>-1174.960675</v>
      </c>
      <c r="AE19" s="260"/>
      <c r="AF19" s="262" t="s">
        <v>1249</v>
      </c>
      <c r="AH19" s="226"/>
      <c r="AI19" s="259"/>
      <c r="AL19" s="203">
        <v>65</v>
      </c>
      <c r="AM19" s="259"/>
    </row>
    <row r="20" customHeight="1" spans="1:40">
      <c r="A20" s="215">
        <v>15</v>
      </c>
      <c r="B20" s="214" t="s">
        <v>1276</v>
      </c>
      <c r="C20" s="214"/>
      <c r="D20" s="214" t="s">
        <v>858</v>
      </c>
      <c r="E20" s="214" t="s">
        <v>853</v>
      </c>
      <c r="F20" s="214" t="s">
        <v>860</v>
      </c>
      <c r="G20" s="214" t="s">
        <v>702</v>
      </c>
      <c r="H20" s="216">
        <v>1</v>
      </c>
      <c r="I20" s="238">
        <v>39539</v>
      </c>
      <c r="J20" s="239">
        <v>39539</v>
      </c>
      <c r="K20" s="240"/>
      <c r="L20" s="240"/>
      <c r="M20" s="241"/>
      <c r="N20" s="240"/>
      <c r="O20" s="240"/>
      <c r="P20" s="242"/>
      <c r="Q20" s="255"/>
      <c r="R20" s="242"/>
      <c r="S20" s="242"/>
      <c r="T20" s="242"/>
      <c r="U20" s="256">
        <v>8400</v>
      </c>
      <c r="V20" s="256">
        <v>840</v>
      </c>
      <c r="W20" s="257" t="s">
        <v>1248</v>
      </c>
      <c r="X20" s="257">
        <f t="shared" si="0"/>
        <v>58.5</v>
      </c>
      <c r="Y20" s="257" t="s">
        <v>1263</v>
      </c>
      <c r="Z20" s="260">
        <f t="shared" si="4"/>
        <v>6.5</v>
      </c>
      <c r="AA20" s="260">
        <f t="shared" si="5"/>
        <v>512.889325</v>
      </c>
      <c r="AB20" s="260">
        <f t="shared" si="1"/>
        <v>15.38667975</v>
      </c>
      <c r="AC20" s="260">
        <f t="shared" si="2"/>
        <v>528.27600475</v>
      </c>
      <c r="AD20" s="260">
        <f t="shared" si="3"/>
        <v>-327.110675</v>
      </c>
      <c r="AE20" s="260"/>
      <c r="AF20" s="262" t="s">
        <v>1249</v>
      </c>
      <c r="AH20" s="226"/>
      <c r="AI20" s="259"/>
      <c r="AL20" s="203">
        <v>65</v>
      </c>
      <c r="AM20" s="259"/>
      <c r="AN20" s="203">
        <f>X20+Z20</f>
        <v>65</v>
      </c>
    </row>
    <row r="21" customHeight="1" spans="1:39">
      <c r="A21" s="215">
        <v>16</v>
      </c>
      <c r="B21" s="214" t="s">
        <v>1277</v>
      </c>
      <c r="C21" s="214"/>
      <c r="D21" s="214" t="s">
        <v>1278</v>
      </c>
      <c r="E21" s="214" t="s">
        <v>863</v>
      </c>
      <c r="F21" s="214"/>
      <c r="G21" s="214" t="s">
        <v>702</v>
      </c>
      <c r="H21" s="216">
        <v>1</v>
      </c>
      <c r="I21" s="238">
        <v>39595</v>
      </c>
      <c r="J21" s="239">
        <v>39595</v>
      </c>
      <c r="K21" s="240"/>
      <c r="L21" s="240"/>
      <c r="M21" s="241"/>
      <c r="N21" s="240"/>
      <c r="O21" s="240"/>
      <c r="P21" s="242"/>
      <c r="Q21" s="255"/>
      <c r="R21" s="242"/>
      <c r="S21" s="242"/>
      <c r="T21" s="242"/>
      <c r="U21" s="256">
        <v>16550</v>
      </c>
      <c r="V21" s="256">
        <v>2895.7</v>
      </c>
      <c r="W21" s="257" t="s">
        <v>1248</v>
      </c>
      <c r="X21" s="257">
        <f t="shared" si="0"/>
        <v>58.5</v>
      </c>
      <c r="Y21" s="257" t="s">
        <v>1263</v>
      </c>
      <c r="Z21" s="260">
        <f t="shared" si="4"/>
        <v>6.5</v>
      </c>
      <c r="AA21" s="260">
        <f t="shared" si="5"/>
        <v>512.889325</v>
      </c>
      <c r="AB21" s="260">
        <f t="shared" si="1"/>
        <v>15.38667975</v>
      </c>
      <c r="AC21" s="260">
        <f t="shared" si="2"/>
        <v>528.27600475</v>
      </c>
      <c r="AD21" s="260">
        <f t="shared" si="3"/>
        <v>-2382.810675</v>
      </c>
      <c r="AE21" s="260"/>
      <c r="AF21" s="262" t="s">
        <v>1249</v>
      </c>
      <c r="AH21" s="226"/>
      <c r="AI21" s="259"/>
      <c r="AL21" s="203">
        <v>65</v>
      </c>
      <c r="AM21" s="259"/>
    </row>
    <row r="22" customHeight="1" spans="1:39">
      <c r="A22" s="215">
        <v>17</v>
      </c>
      <c r="B22" s="214" t="s">
        <v>1279</v>
      </c>
      <c r="C22" s="214"/>
      <c r="D22" s="214" t="s">
        <v>1280</v>
      </c>
      <c r="E22" s="214" t="s">
        <v>1281</v>
      </c>
      <c r="F22" s="214"/>
      <c r="G22" s="214" t="s">
        <v>702</v>
      </c>
      <c r="H22" s="216">
        <v>1</v>
      </c>
      <c r="I22" s="238">
        <v>39814</v>
      </c>
      <c r="J22" s="239">
        <v>39814</v>
      </c>
      <c r="K22" s="240"/>
      <c r="L22" s="240"/>
      <c r="M22" s="241"/>
      <c r="N22" s="240"/>
      <c r="O22" s="240"/>
      <c r="P22" s="242"/>
      <c r="Q22" s="255"/>
      <c r="R22" s="242"/>
      <c r="S22" s="242"/>
      <c r="T22" s="242"/>
      <c r="U22" s="256">
        <v>29717.95</v>
      </c>
      <c r="V22" s="256">
        <v>2971.8</v>
      </c>
      <c r="W22" s="257" t="s">
        <v>1248</v>
      </c>
      <c r="X22" s="257">
        <f t="shared" si="0"/>
        <v>150</v>
      </c>
      <c r="Y22" s="260"/>
      <c r="Z22" s="261"/>
      <c r="AA22" s="260">
        <f t="shared" ref="AA22:AA25" si="6">2601*X22/1000*(1-5%)</f>
        <v>370.6425</v>
      </c>
      <c r="AB22" s="260">
        <f t="shared" si="1"/>
        <v>11.119275</v>
      </c>
      <c r="AC22" s="260">
        <f t="shared" si="2"/>
        <v>381.761775</v>
      </c>
      <c r="AD22" s="260">
        <f t="shared" si="3"/>
        <v>-2601.1575</v>
      </c>
      <c r="AE22" s="260"/>
      <c r="AF22" s="262" t="s">
        <v>1249</v>
      </c>
      <c r="AH22" s="226"/>
      <c r="AI22" s="259"/>
      <c r="AL22" s="203">
        <v>150</v>
      </c>
      <c r="AM22" s="259"/>
    </row>
    <row r="23" customHeight="1" spans="1:39">
      <c r="A23" s="215">
        <v>18</v>
      </c>
      <c r="B23" s="214" t="s">
        <v>1282</v>
      </c>
      <c r="C23" s="214"/>
      <c r="D23" s="214" t="s">
        <v>1283</v>
      </c>
      <c r="E23" s="214" t="s">
        <v>1284</v>
      </c>
      <c r="F23" s="214"/>
      <c r="G23" s="214" t="s">
        <v>702</v>
      </c>
      <c r="H23" s="216">
        <v>1</v>
      </c>
      <c r="I23" s="238">
        <v>40603</v>
      </c>
      <c r="J23" s="239">
        <v>40603</v>
      </c>
      <c r="K23" s="240"/>
      <c r="L23" s="240"/>
      <c r="M23" s="241"/>
      <c r="N23" s="240"/>
      <c r="O23" s="240"/>
      <c r="P23" s="242"/>
      <c r="Q23" s="255"/>
      <c r="R23" s="242"/>
      <c r="S23" s="242"/>
      <c r="T23" s="242"/>
      <c r="U23" s="256">
        <v>59829.06</v>
      </c>
      <c r="V23" s="256">
        <v>5982.91</v>
      </c>
      <c r="W23" s="257" t="s">
        <v>1248</v>
      </c>
      <c r="X23" s="257">
        <f t="shared" si="0"/>
        <v>1000</v>
      </c>
      <c r="Y23" s="260"/>
      <c r="Z23" s="261"/>
      <c r="AA23" s="260">
        <f t="shared" si="6"/>
        <v>2470.95</v>
      </c>
      <c r="AB23" s="260">
        <f t="shared" si="1"/>
        <v>74.1285</v>
      </c>
      <c r="AC23" s="260">
        <f t="shared" si="2"/>
        <v>2545.0785</v>
      </c>
      <c r="AD23" s="260">
        <f t="shared" si="3"/>
        <v>-3511.96</v>
      </c>
      <c r="AE23" s="260"/>
      <c r="AF23" s="262" t="s">
        <v>1249</v>
      </c>
      <c r="AH23" s="226"/>
      <c r="AI23" s="259"/>
      <c r="AL23" s="203">
        <v>1000</v>
      </c>
      <c r="AM23" s="259"/>
    </row>
    <row r="24" customHeight="1" spans="1:39">
      <c r="A24" s="215">
        <v>19</v>
      </c>
      <c r="B24" s="214" t="s">
        <v>1285</v>
      </c>
      <c r="C24" s="214"/>
      <c r="D24" s="214" t="s">
        <v>1246</v>
      </c>
      <c r="E24" s="214" t="s">
        <v>765</v>
      </c>
      <c r="F24" s="214"/>
      <c r="G24" s="214" t="s">
        <v>702</v>
      </c>
      <c r="H24" s="216">
        <v>1</v>
      </c>
      <c r="I24" s="238">
        <v>34060</v>
      </c>
      <c r="J24" s="239">
        <v>34060</v>
      </c>
      <c r="K24" s="240"/>
      <c r="L24" s="240"/>
      <c r="M24" s="241"/>
      <c r="N24" s="240"/>
      <c r="O24" s="240"/>
      <c r="P24" s="242"/>
      <c r="Q24" s="255"/>
      <c r="R24" s="242"/>
      <c r="S24" s="242"/>
      <c r="T24" s="242"/>
      <c r="U24" s="256">
        <v>20838</v>
      </c>
      <c r="V24" s="256">
        <v>2083.8</v>
      </c>
      <c r="W24" s="257" t="s">
        <v>1248</v>
      </c>
      <c r="X24" s="257">
        <f t="shared" si="0"/>
        <v>15000</v>
      </c>
      <c r="Y24" s="260"/>
      <c r="Z24" s="261"/>
      <c r="AA24" s="260">
        <f t="shared" si="6"/>
        <v>37064.25</v>
      </c>
      <c r="AB24" s="260">
        <f t="shared" si="1"/>
        <v>1111.9275</v>
      </c>
      <c r="AC24" s="260">
        <f t="shared" si="2"/>
        <v>38176.1775</v>
      </c>
      <c r="AD24" s="260">
        <f t="shared" si="3"/>
        <v>34980.45</v>
      </c>
      <c r="AE24" s="260"/>
      <c r="AF24" s="262" t="s">
        <v>1249</v>
      </c>
      <c r="AH24" s="226"/>
      <c r="AI24" s="259"/>
      <c r="AL24" s="203">
        <v>15000</v>
      </c>
      <c r="AM24" s="259"/>
    </row>
    <row r="25" customHeight="1" spans="1:39">
      <c r="A25" s="215">
        <v>20</v>
      </c>
      <c r="B25" s="214" t="s">
        <v>1286</v>
      </c>
      <c r="C25" s="214"/>
      <c r="D25" s="214" t="s">
        <v>1287</v>
      </c>
      <c r="E25" s="214" t="s">
        <v>1288</v>
      </c>
      <c r="F25" s="214"/>
      <c r="G25" s="214" t="s">
        <v>702</v>
      </c>
      <c r="H25" s="216">
        <v>1</v>
      </c>
      <c r="I25" s="238">
        <v>39173</v>
      </c>
      <c r="J25" s="239">
        <v>39173</v>
      </c>
      <c r="K25" s="240"/>
      <c r="L25" s="240"/>
      <c r="M25" s="241"/>
      <c r="N25" s="240"/>
      <c r="O25" s="240"/>
      <c r="P25" s="242"/>
      <c r="Q25" s="255"/>
      <c r="R25" s="242"/>
      <c r="S25" s="242"/>
      <c r="T25" s="242"/>
      <c r="U25" s="256">
        <v>6460</v>
      </c>
      <c r="V25" s="256">
        <v>646</v>
      </c>
      <c r="W25" s="257" t="s">
        <v>1248</v>
      </c>
      <c r="X25" s="257">
        <f t="shared" si="0"/>
        <v>230</v>
      </c>
      <c r="Y25" s="260"/>
      <c r="Z25" s="261"/>
      <c r="AA25" s="260">
        <f t="shared" si="6"/>
        <v>568.3185</v>
      </c>
      <c r="AB25" s="260">
        <f t="shared" si="1"/>
        <v>17.049555</v>
      </c>
      <c r="AC25" s="260">
        <f t="shared" si="2"/>
        <v>585.368055</v>
      </c>
      <c r="AD25" s="260">
        <f t="shared" si="3"/>
        <v>-77.6815</v>
      </c>
      <c r="AE25" s="260"/>
      <c r="AF25" s="262" t="s">
        <v>1249</v>
      </c>
      <c r="AH25" s="226"/>
      <c r="AI25" s="259"/>
      <c r="AL25" s="203">
        <v>230</v>
      </c>
      <c r="AM25" s="259"/>
    </row>
    <row r="26" customHeight="1" spans="1:39">
      <c r="A26" s="215">
        <v>21</v>
      </c>
      <c r="B26" s="214" t="s">
        <v>1289</v>
      </c>
      <c r="C26" s="214"/>
      <c r="D26" s="214" t="s">
        <v>838</v>
      </c>
      <c r="E26" s="214" t="s">
        <v>836</v>
      </c>
      <c r="F26" s="214" t="s">
        <v>839</v>
      </c>
      <c r="G26" s="214" t="s">
        <v>702</v>
      </c>
      <c r="H26" s="216">
        <v>1</v>
      </c>
      <c r="I26" s="238">
        <v>37408</v>
      </c>
      <c r="J26" s="239">
        <v>37408</v>
      </c>
      <c r="K26" s="240"/>
      <c r="L26" s="240"/>
      <c r="M26" s="241"/>
      <c r="N26" s="240"/>
      <c r="O26" s="240"/>
      <c r="P26" s="242"/>
      <c r="Q26" s="255"/>
      <c r="R26" s="242"/>
      <c r="S26" s="242"/>
      <c r="T26" s="242"/>
      <c r="U26" s="256">
        <v>19002</v>
      </c>
      <c r="V26" s="256">
        <v>1900.2</v>
      </c>
      <c r="W26" s="257" t="s">
        <v>1248</v>
      </c>
      <c r="X26" s="257">
        <f t="shared" si="0"/>
        <v>58.5</v>
      </c>
      <c r="Y26" s="257" t="s">
        <v>1263</v>
      </c>
      <c r="Z26" s="260">
        <f t="shared" ref="Z26:Z28" si="7">AL26*0.1</f>
        <v>6.5</v>
      </c>
      <c r="AA26" s="260">
        <f t="shared" ref="AA26:AA28" si="8">(2601*X26/1000+59650*Z26/1000)*(1-5%)</f>
        <v>512.889325</v>
      </c>
      <c r="AB26" s="260">
        <f t="shared" si="1"/>
        <v>15.38667975</v>
      </c>
      <c r="AC26" s="260">
        <f t="shared" si="2"/>
        <v>528.27600475</v>
      </c>
      <c r="AD26" s="260">
        <f t="shared" si="3"/>
        <v>-1387.310675</v>
      </c>
      <c r="AE26" s="260"/>
      <c r="AF26" s="262" t="s">
        <v>1249</v>
      </c>
      <c r="AH26" s="226"/>
      <c r="AI26" s="259"/>
      <c r="AL26" s="203">
        <v>65</v>
      </c>
      <c r="AM26" s="259"/>
    </row>
    <row r="27" customHeight="1" spans="1:39">
      <c r="A27" s="215">
        <v>22</v>
      </c>
      <c r="B27" s="214" t="s">
        <v>1290</v>
      </c>
      <c r="C27" s="214"/>
      <c r="D27" s="214" t="s">
        <v>1265</v>
      </c>
      <c r="E27" s="214" t="s">
        <v>853</v>
      </c>
      <c r="F27" s="214"/>
      <c r="G27" s="214" t="s">
        <v>702</v>
      </c>
      <c r="H27" s="216">
        <v>1</v>
      </c>
      <c r="I27" s="238">
        <v>40422</v>
      </c>
      <c r="J27" s="239">
        <v>40422</v>
      </c>
      <c r="K27" s="240"/>
      <c r="L27" s="240"/>
      <c r="M27" s="241"/>
      <c r="N27" s="240"/>
      <c r="O27" s="240"/>
      <c r="P27" s="242"/>
      <c r="Q27" s="255"/>
      <c r="R27" s="242"/>
      <c r="S27" s="242"/>
      <c r="T27" s="242"/>
      <c r="U27" s="256">
        <v>6837.61</v>
      </c>
      <c r="V27" s="256">
        <v>683.759999999999</v>
      </c>
      <c r="W27" s="257" t="s">
        <v>1248</v>
      </c>
      <c r="X27" s="257">
        <f t="shared" si="0"/>
        <v>58.5</v>
      </c>
      <c r="Y27" s="257" t="s">
        <v>1263</v>
      </c>
      <c r="Z27" s="260">
        <f t="shared" si="7"/>
        <v>6.5</v>
      </c>
      <c r="AA27" s="260">
        <f t="shared" si="8"/>
        <v>512.889325</v>
      </c>
      <c r="AB27" s="260">
        <f t="shared" si="1"/>
        <v>15.38667975</v>
      </c>
      <c r="AC27" s="260">
        <f t="shared" si="2"/>
        <v>528.27600475</v>
      </c>
      <c r="AD27" s="260">
        <f t="shared" si="3"/>
        <v>-170.870674999999</v>
      </c>
      <c r="AE27" s="260"/>
      <c r="AF27" s="262" t="s">
        <v>1249</v>
      </c>
      <c r="AH27" s="226"/>
      <c r="AI27" s="259"/>
      <c r="AL27" s="203">
        <v>65</v>
      </c>
      <c r="AM27" s="259"/>
    </row>
    <row r="28" customHeight="1" spans="1:39">
      <c r="A28" s="215">
        <v>23</v>
      </c>
      <c r="B28" s="214" t="s">
        <v>1291</v>
      </c>
      <c r="C28" s="214"/>
      <c r="D28" s="214" t="s">
        <v>897</v>
      </c>
      <c r="E28" s="214" t="s">
        <v>1292</v>
      </c>
      <c r="F28" s="214"/>
      <c r="G28" s="214" t="s">
        <v>702</v>
      </c>
      <c r="H28" s="216">
        <v>1</v>
      </c>
      <c r="I28" s="238">
        <v>40695</v>
      </c>
      <c r="J28" s="239">
        <v>40695</v>
      </c>
      <c r="K28" s="240"/>
      <c r="L28" s="240"/>
      <c r="M28" s="241"/>
      <c r="N28" s="240"/>
      <c r="O28" s="240"/>
      <c r="P28" s="242"/>
      <c r="Q28" s="255"/>
      <c r="R28" s="242"/>
      <c r="S28" s="242"/>
      <c r="T28" s="242"/>
      <c r="U28" s="256">
        <v>6410.26</v>
      </c>
      <c r="V28" s="256">
        <v>641.030000000001</v>
      </c>
      <c r="W28" s="257" t="s">
        <v>1248</v>
      </c>
      <c r="X28" s="257">
        <f t="shared" si="0"/>
        <v>58.5</v>
      </c>
      <c r="Y28" s="257" t="s">
        <v>1263</v>
      </c>
      <c r="Z28" s="260">
        <f t="shared" si="7"/>
        <v>6.5</v>
      </c>
      <c r="AA28" s="260">
        <f t="shared" si="8"/>
        <v>512.889325</v>
      </c>
      <c r="AB28" s="260">
        <f t="shared" si="1"/>
        <v>15.38667975</v>
      </c>
      <c r="AC28" s="260">
        <f t="shared" si="2"/>
        <v>528.27600475</v>
      </c>
      <c r="AD28" s="260">
        <f t="shared" si="3"/>
        <v>-128.140675000001</v>
      </c>
      <c r="AE28" s="260"/>
      <c r="AF28" s="262" t="s">
        <v>1249</v>
      </c>
      <c r="AH28" s="226"/>
      <c r="AI28" s="259"/>
      <c r="AL28" s="203">
        <v>65</v>
      </c>
      <c r="AM28" s="259"/>
    </row>
    <row r="29" customHeight="1" spans="1:39">
      <c r="A29" s="215">
        <v>24</v>
      </c>
      <c r="B29" s="214" t="s">
        <v>1293</v>
      </c>
      <c r="C29" s="214"/>
      <c r="D29" s="214" t="s">
        <v>1294</v>
      </c>
      <c r="E29" s="214" t="s">
        <v>1295</v>
      </c>
      <c r="F29" s="214"/>
      <c r="G29" s="214" t="s">
        <v>702</v>
      </c>
      <c r="H29" s="216">
        <v>1</v>
      </c>
      <c r="I29" s="238">
        <v>34060</v>
      </c>
      <c r="J29" s="239">
        <v>34060</v>
      </c>
      <c r="K29" s="240"/>
      <c r="L29" s="240"/>
      <c r="M29" s="241"/>
      <c r="N29" s="240"/>
      <c r="O29" s="240"/>
      <c r="P29" s="242"/>
      <c r="Q29" s="255"/>
      <c r="R29" s="242"/>
      <c r="S29" s="242"/>
      <c r="T29" s="242"/>
      <c r="U29" s="256">
        <v>12440</v>
      </c>
      <c r="V29" s="256">
        <v>1244</v>
      </c>
      <c r="W29" s="257" t="s">
        <v>1248</v>
      </c>
      <c r="X29" s="257">
        <f t="shared" si="0"/>
        <v>300</v>
      </c>
      <c r="Y29" s="260"/>
      <c r="Z29" s="261"/>
      <c r="AA29" s="260">
        <f>2601*X29/1000*(1-5%)</f>
        <v>741.285</v>
      </c>
      <c r="AB29" s="260">
        <f t="shared" si="1"/>
        <v>22.23855</v>
      </c>
      <c r="AC29" s="260">
        <f t="shared" si="2"/>
        <v>763.52355</v>
      </c>
      <c r="AD29" s="260">
        <f t="shared" si="3"/>
        <v>-502.715</v>
      </c>
      <c r="AE29" s="260"/>
      <c r="AF29" s="262" t="s">
        <v>1249</v>
      </c>
      <c r="AH29" s="226"/>
      <c r="AI29" s="259"/>
      <c r="AL29" s="203">
        <v>300</v>
      </c>
      <c r="AM29" s="259"/>
    </row>
    <row r="30" customHeight="1" spans="1:39">
      <c r="A30" s="215">
        <v>25</v>
      </c>
      <c r="B30" s="214" t="s">
        <v>1296</v>
      </c>
      <c r="C30" s="214"/>
      <c r="D30" s="214" t="s">
        <v>1297</v>
      </c>
      <c r="E30" s="214"/>
      <c r="F30" s="214" t="s">
        <v>1208</v>
      </c>
      <c r="G30" s="214" t="s">
        <v>702</v>
      </c>
      <c r="H30" s="216">
        <v>1</v>
      </c>
      <c r="I30" s="238">
        <v>39098</v>
      </c>
      <c r="J30" s="239">
        <v>39098</v>
      </c>
      <c r="K30" s="240"/>
      <c r="L30" s="240"/>
      <c r="M30" s="241"/>
      <c r="N30" s="240"/>
      <c r="O30" s="240"/>
      <c r="P30" s="242"/>
      <c r="Q30" s="255"/>
      <c r="R30" s="242"/>
      <c r="S30" s="242"/>
      <c r="T30" s="242"/>
      <c r="U30" s="256">
        <v>4010356.54</v>
      </c>
      <c r="V30" s="256">
        <v>401035.65</v>
      </c>
      <c r="W30" s="257" t="s">
        <v>1248</v>
      </c>
      <c r="X30" s="257">
        <v>60000</v>
      </c>
      <c r="Y30" s="260"/>
      <c r="Z30" s="242"/>
      <c r="AA30" s="260">
        <f>2601*X30/1000*(1-5%)</f>
        <v>148257</v>
      </c>
      <c r="AB30" s="260">
        <f t="shared" si="1"/>
        <v>4447.71</v>
      </c>
      <c r="AC30" s="260">
        <f t="shared" si="2"/>
        <v>152704.71</v>
      </c>
      <c r="AD30" s="260">
        <f t="shared" si="3"/>
        <v>-252778.65</v>
      </c>
      <c r="AE30" s="260"/>
      <c r="AF30" s="262" t="s">
        <v>1298</v>
      </c>
      <c r="AI30" s="259"/>
      <c r="AL30" s="203">
        <v>0</v>
      </c>
      <c r="AM30" s="259"/>
    </row>
    <row r="31" customHeight="1" spans="1:39">
      <c r="A31" s="215">
        <v>26</v>
      </c>
      <c r="B31" s="214" t="s">
        <v>1299</v>
      </c>
      <c r="C31" s="214"/>
      <c r="D31" s="214" t="s">
        <v>1157</v>
      </c>
      <c r="E31" s="214" t="s">
        <v>1158</v>
      </c>
      <c r="F31" s="214"/>
      <c r="G31" s="214" t="s">
        <v>702</v>
      </c>
      <c r="H31" s="216">
        <v>1</v>
      </c>
      <c r="I31" s="238">
        <v>38503</v>
      </c>
      <c r="J31" s="239">
        <v>38503</v>
      </c>
      <c r="K31" s="240"/>
      <c r="L31" s="240"/>
      <c r="M31" s="241"/>
      <c r="N31" s="240"/>
      <c r="O31" s="240"/>
      <c r="P31" s="242"/>
      <c r="Q31" s="255"/>
      <c r="R31" s="242"/>
      <c r="S31" s="242"/>
      <c r="T31" s="242"/>
      <c r="U31" s="256">
        <v>14700</v>
      </c>
      <c r="V31" s="256">
        <v>1470</v>
      </c>
      <c r="W31" s="257" t="s">
        <v>1248</v>
      </c>
      <c r="X31" s="257">
        <f t="shared" ref="X31:X33" si="9">65-6.5</f>
        <v>58.5</v>
      </c>
      <c r="Y31" s="257" t="s">
        <v>1263</v>
      </c>
      <c r="Z31" s="260">
        <f t="shared" ref="Z31:Z33" si="10">X31*0.1</f>
        <v>5.85</v>
      </c>
      <c r="AA31" s="260">
        <f t="shared" ref="AA31:AA33" si="11">(2601*X31/1000+59650*Z31/1000)*(1-5%)</f>
        <v>476.05545</v>
      </c>
      <c r="AB31" s="260">
        <f t="shared" si="1"/>
        <v>14.2816635</v>
      </c>
      <c r="AC31" s="260">
        <f t="shared" si="2"/>
        <v>490.3371135</v>
      </c>
      <c r="AD31" s="260">
        <f t="shared" si="3"/>
        <v>-993.94455</v>
      </c>
      <c r="AE31" s="260"/>
      <c r="AF31" s="262" t="s">
        <v>1249</v>
      </c>
      <c r="AI31" s="259"/>
      <c r="AL31" s="203">
        <v>65</v>
      </c>
      <c r="AM31" s="259"/>
    </row>
    <row r="32" customHeight="1" spans="1:39">
      <c r="A32" s="215">
        <v>27</v>
      </c>
      <c r="B32" s="214" t="s">
        <v>1300</v>
      </c>
      <c r="C32" s="214"/>
      <c r="D32" s="214" t="s">
        <v>1301</v>
      </c>
      <c r="E32" s="214" t="s">
        <v>1302</v>
      </c>
      <c r="F32" s="214" t="s">
        <v>839</v>
      </c>
      <c r="G32" s="214" t="s">
        <v>702</v>
      </c>
      <c r="H32" s="216">
        <v>1</v>
      </c>
      <c r="I32" s="238">
        <v>40093</v>
      </c>
      <c r="J32" s="239">
        <v>40093</v>
      </c>
      <c r="K32" s="240"/>
      <c r="L32" s="240"/>
      <c r="M32" s="241"/>
      <c r="N32" s="240"/>
      <c r="O32" s="240"/>
      <c r="P32" s="242"/>
      <c r="Q32" s="255"/>
      <c r="R32" s="242"/>
      <c r="S32" s="242"/>
      <c r="T32" s="242"/>
      <c r="U32" s="256">
        <v>13162.39</v>
      </c>
      <c r="V32" s="256">
        <v>1316.24</v>
      </c>
      <c r="W32" s="257" t="s">
        <v>1248</v>
      </c>
      <c r="X32" s="257">
        <f t="shared" si="9"/>
        <v>58.5</v>
      </c>
      <c r="Y32" s="257" t="s">
        <v>1263</v>
      </c>
      <c r="Z32" s="260">
        <f t="shared" si="10"/>
        <v>5.85</v>
      </c>
      <c r="AA32" s="260">
        <f t="shared" si="11"/>
        <v>476.05545</v>
      </c>
      <c r="AB32" s="260">
        <f t="shared" si="1"/>
        <v>14.2816635</v>
      </c>
      <c r="AC32" s="260">
        <f t="shared" si="2"/>
        <v>490.3371135</v>
      </c>
      <c r="AD32" s="260">
        <f t="shared" si="3"/>
        <v>-840.18455</v>
      </c>
      <c r="AE32" s="260"/>
      <c r="AF32" s="262" t="s">
        <v>1303</v>
      </c>
      <c r="AI32" s="259"/>
      <c r="AL32" s="203">
        <v>65</v>
      </c>
      <c r="AM32" s="259"/>
    </row>
    <row r="33" customHeight="1" spans="1:39">
      <c r="A33" s="215">
        <v>28</v>
      </c>
      <c r="B33" s="214" t="s">
        <v>1304</v>
      </c>
      <c r="C33" s="214"/>
      <c r="D33" s="214" t="s">
        <v>867</v>
      </c>
      <c r="E33" s="214" t="s">
        <v>870</v>
      </c>
      <c r="F33" s="214" t="s">
        <v>839</v>
      </c>
      <c r="G33" s="214" t="s">
        <v>702</v>
      </c>
      <c r="H33" s="216">
        <v>1</v>
      </c>
      <c r="I33" s="238">
        <v>40541</v>
      </c>
      <c r="J33" s="239">
        <v>40541</v>
      </c>
      <c r="K33" s="240"/>
      <c r="L33" s="240"/>
      <c r="M33" s="241"/>
      <c r="N33" s="240"/>
      <c r="O33" s="240"/>
      <c r="P33" s="242"/>
      <c r="Q33" s="255"/>
      <c r="R33" s="242"/>
      <c r="S33" s="242"/>
      <c r="T33" s="242"/>
      <c r="U33" s="256">
        <v>14794.9</v>
      </c>
      <c r="V33" s="256">
        <v>1479.49</v>
      </c>
      <c r="W33" s="257" t="s">
        <v>1248</v>
      </c>
      <c r="X33" s="257">
        <f t="shared" si="9"/>
        <v>58.5</v>
      </c>
      <c r="Y33" s="257" t="s">
        <v>1263</v>
      </c>
      <c r="Z33" s="260">
        <f t="shared" si="10"/>
        <v>5.85</v>
      </c>
      <c r="AA33" s="260">
        <f t="shared" si="11"/>
        <v>476.05545</v>
      </c>
      <c r="AB33" s="260">
        <f t="shared" si="1"/>
        <v>14.2816635</v>
      </c>
      <c r="AC33" s="260">
        <f t="shared" si="2"/>
        <v>490.3371135</v>
      </c>
      <c r="AD33" s="260">
        <f t="shared" si="3"/>
        <v>-1003.43455</v>
      </c>
      <c r="AE33" s="260"/>
      <c r="AF33" s="262" t="s">
        <v>1303</v>
      </c>
      <c r="AI33" s="259"/>
      <c r="AL33" s="203">
        <v>65</v>
      </c>
      <c r="AM33" s="259"/>
    </row>
    <row r="34" customHeight="1" spans="1:39">
      <c r="A34" s="217" t="s">
        <v>1305</v>
      </c>
      <c r="B34" s="218"/>
      <c r="C34" s="218"/>
      <c r="D34" s="218"/>
      <c r="E34" s="218"/>
      <c r="F34" s="218"/>
      <c r="G34" s="219"/>
      <c r="H34" s="220">
        <f>SUM(H6:H33)</f>
        <v>28</v>
      </c>
      <c r="I34" s="239" t="s">
        <v>1306</v>
      </c>
      <c r="J34" s="221" t="s">
        <v>1306</v>
      </c>
      <c r="K34" s="240" t="e">
        <f>SUM(#REF!)</f>
        <v>#REF!</v>
      </c>
      <c r="L34" s="240" t="e">
        <f>SUM(#REF!)</f>
        <v>#REF!</v>
      </c>
      <c r="M34" s="241" t="e">
        <f>SUM(#REF!)</f>
        <v>#REF!</v>
      </c>
      <c r="N34" s="240"/>
      <c r="O34" s="240"/>
      <c r="P34" s="242" t="e">
        <f>SUM(#REF!)</f>
        <v>#REF!</v>
      </c>
      <c r="Q34" s="255" t="e">
        <f>SUM(#REF!)</f>
        <v>#REF!</v>
      </c>
      <c r="R34" s="242"/>
      <c r="S34" s="242" t="e">
        <f>SUM(#REF!)</f>
        <v>#REF!</v>
      </c>
      <c r="T34" s="242" t="e">
        <f>SUM(#REF!)</f>
        <v>#REF!</v>
      </c>
      <c r="U34" s="242">
        <f>SUM(U6:U33)</f>
        <v>4694258.49</v>
      </c>
      <c r="V34" s="242">
        <f>SUM(V6:V33)</f>
        <v>470666.56</v>
      </c>
      <c r="W34" s="242"/>
      <c r="X34" s="242"/>
      <c r="Y34" s="242"/>
      <c r="Z34" s="242"/>
      <c r="AA34" s="242">
        <f>SUM(AA6:AA33)</f>
        <v>222755.3236</v>
      </c>
      <c r="AB34" s="242">
        <f>SUM(AB6:AB33)</f>
        <v>6682.659708</v>
      </c>
      <c r="AC34" s="242">
        <f>SUM(AC6:AC33)</f>
        <v>229437.983308</v>
      </c>
      <c r="AD34" s="242"/>
      <c r="AE34" s="242"/>
      <c r="AF34" s="214"/>
      <c r="AI34" s="259" t="e">
        <f>SUM(#REF!)</f>
        <v>#REF!</v>
      </c>
      <c r="AM34" s="259"/>
    </row>
    <row r="35" customHeight="1" spans="1:39">
      <c r="A35" s="217" t="s">
        <v>1307</v>
      </c>
      <c r="B35" s="218"/>
      <c r="C35" s="218"/>
      <c r="D35" s="218"/>
      <c r="E35" s="218"/>
      <c r="F35" s="218"/>
      <c r="G35" s="219"/>
      <c r="H35" s="221"/>
      <c r="I35" s="243"/>
      <c r="J35" s="244"/>
      <c r="K35" s="245"/>
      <c r="L35" s="245"/>
      <c r="M35" s="246"/>
      <c r="N35" s="247"/>
      <c r="O35" s="240"/>
      <c r="P35" s="242"/>
      <c r="Q35" s="242"/>
      <c r="R35" s="242"/>
      <c r="S35" s="242"/>
      <c r="T35" s="242"/>
      <c r="U35" s="242"/>
      <c r="V35" s="242"/>
      <c r="W35" s="242"/>
      <c r="X35" s="242"/>
      <c r="Y35" s="242"/>
      <c r="Z35" s="242"/>
      <c r="AA35" s="242"/>
      <c r="AB35" s="248"/>
      <c r="AC35" s="214"/>
      <c r="AD35" s="214"/>
      <c r="AE35" s="214"/>
      <c r="AF35" s="214"/>
      <c r="AI35" s="259" t="e">
        <f>AA34-AI34</f>
        <v>#REF!</v>
      </c>
      <c r="AM35" s="259"/>
    </row>
    <row r="36" customHeight="1" spans="1:32">
      <c r="A36" s="217" t="s">
        <v>1308</v>
      </c>
      <c r="B36" s="218"/>
      <c r="C36" s="218"/>
      <c r="D36" s="218"/>
      <c r="E36" s="218"/>
      <c r="F36" s="218"/>
      <c r="G36" s="219"/>
      <c r="H36" s="221">
        <f t="shared" ref="H36:M36" si="12">H34-H35</f>
        <v>28</v>
      </c>
      <c r="I36" s="243"/>
      <c r="J36" s="244"/>
      <c r="K36" s="248" t="e">
        <f t="shared" si="12"/>
        <v>#REF!</v>
      </c>
      <c r="L36" s="248" t="e">
        <f t="shared" si="12"/>
        <v>#REF!</v>
      </c>
      <c r="M36" s="241" t="e">
        <f t="shared" si="12"/>
        <v>#REF!</v>
      </c>
      <c r="N36" s="240"/>
      <c r="O36" s="248"/>
      <c r="P36" s="242" t="e">
        <f t="shared" ref="P36:V36" si="13">P34-P35</f>
        <v>#REF!</v>
      </c>
      <c r="Q36" s="242" t="e">
        <f t="shared" si="13"/>
        <v>#REF!</v>
      </c>
      <c r="R36" s="242"/>
      <c r="S36" s="242" t="e">
        <f t="shared" si="13"/>
        <v>#REF!</v>
      </c>
      <c r="T36" s="242" t="e">
        <f t="shared" si="13"/>
        <v>#REF!</v>
      </c>
      <c r="U36" s="242">
        <f t="shared" si="13"/>
        <v>4694258.49</v>
      </c>
      <c r="V36" s="242">
        <f t="shared" si="13"/>
        <v>470666.56</v>
      </c>
      <c r="W36" s="242"/>
      <c r="X36" s="242"/>
      <c r="Y36" s="242"/>
      <c r="Z36" s="242"/>
      <c r="AA36" s="242">
        <f t="shared" ref="AA36:AC36" si="14">AA34-AA35</f>
        <v>222755.3236</v>
      </c>
      <c r="AB36" s="242">
        <f t="shared" si="14"/>
        <v>6682.659708</v>
      </c>
      <c r="AC36" s="242">
        <f t="shared" si="14"/>
        <v>229437.983308</v>
      </c>
      <c r="AD36" s="242"/>
      <c r="AE36" s="242"/>
      <c r="AF36" s="214"/>
    </row>
    <row r="37" ht="17" customHeight="1" spans="1:35">
      <c r="A37" s="108" t="s">
        <v>1220</v>
      </c>
      <c r="B37" s="108"/>
      <c r="C37" s="222"/>
      <c r="D37" s="108"/>
      <c r="E37" s="222"/>
      <c r="F37" s="222"/>
      <c r="G37" s="222"/>
      <c r="H37" s="222"/>
      <c r="I37" s="222"/>
      <c r="J37" s="249"/>
      <c r="K37" s="250"/>
      <c r="S37" s="258"/>
      <c r="T37" s="226"/>
      <c r="Y37" s="226"/>
      <c r="Z37" s="226" t="s">
        <v>1309</v>
      </c>
      <c r="AI37" s="259">
        <f>AA34-V34</f>
        <v>-247911.2364</v>
      </c>
    </row>
    <row r="38" ht="17" customHeight="1" spans="1:11">
      <c r="A38" s="108" t="s">
        <v>1310</v>
      </c>
      <c r="B38" s="108"/>
      <c r="C38" s="223"/>
      <c r="D38" s="224"/>
      <c r="E38" s="223"/>
      <c r="F38" s="225"/>
      <c r="G38" s="225"/>
      <c r="I38" s="251"/>
      <c r="J38" s="225"/>
      <c r="K38" s="250"/>
    </row>
    <row r="39" customHeight="1" spans="1:2">
      <c r="A39" s="226"/>
      <c r="B39" s="226"/>
    </row>
    <row r="40" customHeight="1" spans="35:35">
      <c r="AI40" s="259">
        <f>U34/10000</f>
        <v>469.425849</v>
      </c>
    </row>
    <row r="41" customHeight="1" spans="21:35">
      <c r="U41" s="259">
        <f>U34/10000</f>
        <v>469.425849</v>
      </c>
      <c r="V41" s="259">
        <f>V34/10000</f>
        <v>47.066656</v>
      </c>
      <c r="AI41" s="259">
        <f>V34/10000</f>
        <v>47.066656</v>
      </c>
    </row>
    <row r="42" customHeight="1" spans="7:27">
      <c r="G42" s="203">
        <f>62-27</f>
        <v>35</v>
      </c>
      <c r="AA42" s="259"/>
    </row>
    <row r="43" customHeight="1" spans="7:28">
      <c r="G43" s="203">
        <f>196+35</f>
        <v>231</v>
      </c>
      <c r="AA43" s="259"/>
      <c r="AB43" s="259"/>
    </row>
    <row r="44" customHeight="1" spans="28:28">
      <c r="AB44" s="259"/>
    </row>
    <row r="45" customHeight="1" spans="28:28">
      <c r="AB45" s="263"/>
    </row>
  </sheetData>
  <autoFilter ref="A5:AM43">
    <extLst/>
  </autoFilter>
  <mergeCells count="36">
    <mergeCell ref="A1:AF1"/>
    <mergeCell ref="A2:AF2"/>
    <mergeCell ref="T3:AF3"/>
    <mergeCell ref="K4:L4"/>
    <mergeCell ref="U4:V4"/>
    <mergeCell ref="A34:G34"/>
    <mergeCell ref="A35:G35"/>
    <mergeCell ref="A36:G36"/>
    <mergeCell ref="A4:A5"/>
    <mergeCell ref="B4:B5"/>
    <mergeCell ref="C4:C5"/>
    <mergeCell ref="D4:D5"/>
    <mergeCell ref="E4:E5"/>
    <mergeCell ref="F4:F5"/>
    <mergeCell ref="G4:G5"/>
    <mergeCell ref="H4:H5"/>
    <mergeCell ref="I4:I5"/>
    <mergeCell ref="J4:J5"/>
    <mergeCell ref="M4:M5"/>
    <mergeCell ref="N4:N5"/>
    <mergeCell ref="O4:O5"/>
    <mergeCell ref="P4:P5"/>
    <mergeCell ref="Q4:Q5"/>
    <mergeCell ref="R4:R5"/>
    <mergeCell ref="S4:S5"/>
    <mergeCell ref="T4:T5"/>
    <mergeCell ref="W4:W5"/>
    <mergeCell ref="X4:X5"/>
    <mergeCell ref="Y4:Y5"/>
    <mergeCell ref="Z4:Z5"/>
    <mergeCell ref="AA4:AA5"/>
    <mergeCell ref="AB4:AB5"/>
    <mergeCell ref="AC4:AC5"/>
    <mergeCell ref="AD4:AD5"/>
    <mergeCell ref="AE4:AE5"/>
    <mergeCell ref="AF4:AF5"/>
  </mergeCells>
  <hyperlinks>
    <hyperlink ref="A1:AF1" location="'4-6固定资产汇总'!B14" display="固定资产—机器设备评估明细表"/>
  </hyperlinks>
  <printOptions horizontalCentered="1"/>
  <pageMargins left="0.24" right="0.24" top="0.79" bottom="0.59" header="0.59" footer="0.39"/>
  <pageSetup paperSize="9" scale="69" fitToHeight="0" orientation="landscape" blackAndWhite="1" verticalDpi="600"/>
  <headerFooter scaleWithDoc="0">
    <oddFooter>&amp;C&amp;"宋体,常规"&amp;10&amp;P</oddFooter>
  </headerFooter>
  <drawing r:id="rId1"/>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66666666666667" defaultRowHeight="15.5"/>
  <sheetData/>
  <pageMargins left="0.75" right="0.75" top="1" bottom="1" header="0.5" footer="0.5"/>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5">
    <pageSetUpPr fitToPage="1"/>
  </sheetPr>
  <dimension ref="A1:T30"/>
  <sheetViews>
    <sheetView view="pageBreakPreview" zoomScale="70" zoomScaleNormal="100" workbookViewId="0">
      <selection activeCell="M7" sqref="M7:O8"/>
    </sheetView>
  </sheetViews>
  <sheetFormatPr defaultColWidth="9" defaultRowHeight="15.75" customHeight="1"/>
  <cols>
    <col min="1" max="1" width="4.1" style="13" customWidth="1"/>
    <col min="2" max="2" width="9.9" style="13" customWidth="1"/>
    <col min="3" max="3" width="16.6" style="13" customWidth="1"/>
    <col min="4" max="4" width="7.5" style="13" customWidth="1"/>
    <col min="5" max="7" width="4.4" style="13" customWidth="1"/>
    <col min="8" max="8" width="9.8" style="13" customWidth="1"/>
    <col min="9" max="9" width="11.6" style="13" customWidth="1"/>
    <col min="10" max="10" width="9.8" style="13" customWidth="1"/>
    <col min="11" max="12" width="11" style="13" hidden="1" customWidth="1"/>
    <col min="13" max="13" width="11" style="13" customWidth="1"/>
    <col min="14" max="14" width="7.6" style="13" customWidth="1"/>
    <col min="15" max="18" width="11" style="13" customWidth="1"/>
    <col min="19" max="19" width="7.5" style="13" customWidth="1"/>
    <col min="20" max="20" width="5.5" style="13" customWidth="1"/>
    <col min="21" max="16384" width="9" style="13"/>
  </cols>
  <sheetData>
    <row r="1" s="11" customFormat="1" ht="30" customHeight="1" spans="1:20">
      <c r="A1" s="14" t="s">
        <v>1311</v>
      </c>
      <c r="B1" s="15"/>
      <c r="C1" s="15"/>
      <c r="D1" s="15"/>
      <c r="E1" s="15"/>
      <c r="F1" s="15"/>
      <c r="G1" s="15"/>
      <c r="H1" s="15"/>
      <c r="I1" s="15"/>
      <c r="J1" s="15"/>
      <c r="K1" s="15"/>
      <c r="L1" s="15"/>
      <c r="M1" s="15"/>
      <c r="N1" s="15"/>
      <c r="O1" s="15"/>
      <c r="P1" s="15"/>
      <c r="Q1" s="15"/>
      <c r="R1" s="15"/>
      <c r="S1" s="15"/>
      <c r="T1" s="15"/>
    </row>
    <row r="2" ht="14.1" customHeight="1" spans="1:20">
      <c r="A2" s="16" t="str">
        <f>填表信息!A17&amp;" "&amp;TEXT(填表信息!B17,"yyyy年mm月dd日")</f>
        <v>评估基准日： 2023年07月31日</v>
      </c>
      <c r="B2" s="17"/>
      <c r="C2" s="17"/>
      <c r="D2" s="17"/>
      <c r="E2" s="17"/>
      <c r="F2" s="17"/>
      <c r="G2" s="17"/>
      <c r="H2" s="17"/>
      <c r="I2" s="18"/>
      <c r="J2" s="18"/>
      <c r="K2" s="18"/>
      <c r="L2" s="18"/>
      <c r="M2" s="18"/>
      <c r="N2" s="18"/>
      <c r="O2" s="18"/>
      <c r="P2" s="18"/>
      <c r="Q2" s="18"/>
      <c r="R2" s="18"/>
      <c r="S2" s="18"/>
      <c r="T2" s="18"/>
    </row>
    <row r="3" ht="14.1" customHeight="1" spans="1:20">
      <c r="A3" s="17"/>
      <c r="B3" s="17"/>
      <c r="C3" s="17"/>
      <c r="D3" s="17"/>
      <c r="E3" s="17"/>
      <c r="F3" s="17"/>
      <c r="G3" s="17"/>
      <c r="H3" s="17"/>
      <c r="I3" s="18"/>
      <c r="J3" s="18"/>
      <c r="K3" s="18"/>
      <c r="L3" s="18"/>
      <c r="M3" s="18"/>
      <c r="N3" s="18"/>
      <c r="O3" s="18"/>
      <c r="P3" s="18"/>
      <c r="Q3" s="18"/>
      <c r="R3" s="18"/>
      <c r="S3" s="18"/>
      <c r="T3" s="17" t="s">
        <v>1312</v>
      </c>
    </row>
    <row r="4" customHeight="1" spans="1:20">
      <c r="A4" s="54" t="str">
        <f>填表信息!A5&amp;填表信息!B5</f>
        <v>产权持有人：北京巴布科克·威尔科克斯有限公司</v>
      </c>
      <c r="B4" s="54"/>
      <c r="C4" s="54"/>
      <c r="D4" s="54"/>
      <c r="E4" s="54"/>
      <c r="F4" s="54"/>
      <c r="G4" s="54"/>
      <c r="H4" s="54"/>
      <c r="I4" s="54"/>
      <c r="J4" s="54"/>
      <c r="T4" s="21" t="s">
        <v>353</v>
      </c>
    </row>
    <row r="5" s="12" customFormat="1" customHeight="1" spans="1:20">
      <c r="A5" s="22" t="s">
        <v>511</v>
      </c>
      <c r="B5" s="22" t="s">
        <v>1313</v>
      </c>
      <c r="C5" s="142" t="s">
        <v>1314</v>
      </c>
      <c r="D5" s="142" t="s">
        <v>692</v>
      </c>
      <c r="E5" s="142" t="s">
        <v>513</v>
      </c>
      <c r="F5" s="142" t="s">
        <v>517</v>
      </c>
      <c r="G5" s="163" t="s">
        <v>693</v>
      </c>
      <c r="H5" s="142" t="s">
        <v>694</v>
      </c>
      <c r="I5" s="142" t="s">
        <v>543</v>
      </c>
      <c r="J5" s="142" t="s">
        <v>1315</v>
      </c>
      <c r="K5" s="196" t="s">
        <v>356</v>
      </c>
      <c r="L5" s="167"/>
      <c r="M5" s="22" t="s">
        <v>248</v>
      </c>
      <c r="N5" s="24"/>
      <c r="O5" s="24"/>
      <c r="P5" s="169" t="s">
        <v>249</v>
      </c>
      <c r="Q5" s="169" t="s">
        <v>250</v>
      </c>
      <c r="R5" s="142" t="s">
        <v>357</v>
      </c>
      <c r="S5" s="142" t="s">
        <v>515</v>
      </c>
      <c r="T5" s="142" t="s">
        <v>516</v>
      </c>
    </row>
    <row r="6" s="12" customFormat="1" customHeight="1" spans="1:20">
      <c r="A6" s="24"/>
      <c r="B6" s="24"/>
      <c r="C6" s="24"/>
      <c r="D6" s="24"/>
      <c r="E6" s="24"/>
      <c r="F6" s="24"/>
      <c r="G6" s="165"/>
      <c r="H6" s="24"/>
      <c r="I6" s="24"/>
      <c r="J6" s="24"/>
      <c r="K6" s="63" t="s">
        <v>658</v>
      </c>
      <c r="L6" s="22" t="s">
        <v>659</v>
      </c>
      <c r="M6" s="22" t="s">
        <v>658</v>
      </c>
      <c r="N6" s="142" t="s">
        <v>547</v>
      </c>
      <c r="O6" s="22" t="s">
        <v>659</v>
      </c>
      <c r="P6" s="172"/>
      <c r="Q6" s="172"/>
      <c r="R6" s="24"/>
      <c r="S6" s="24"/>
      <c r="T6" s="24"/>
    </row>
    <row r="7" customHeight="1" spans="1:20">
      <c r="A7" s="24">
        <v>1</v>
      </c>
      <c r="B7" s="22" t="s">
        <v>1316</v>
      </c>
      <c r="C7" s="25" t="s">
        <v>1317</v>
      </c>
      <c r="D7" s="25" t="s">
        <v>1318</v>
      </c>
      <c r="E7" s="22" t="s">
        <v>1319</v>
      </c>
      <c r="F7" s="24">
        <v>1</v>
      </c>
      <c r="G7" s="22" t="s">
        <v>1320</v>
      </c>
      <c r="H7" s="199">
        <v>43800</v>
      </c>
      <c r="I7" s="199">
        <v>43800</v>
      </c>
      <c r="J7" s="200">
        <v>159470</v>
      </c>
      <c r="K7" s="79"/>
      <c r="L7" s="79"/>
      <c r="M7" s="28"/>
      <c r="N7" s="198"/>
      <c r="O7" s="28"/>
      <c r="P7" s="28">
        <f>O7/1.13*0.13</f>
        <v>0</v>
      </c>
      <c r="Q7" s="28">
        <f>O7+P7</f>
        <v>0</v>
      </c>
      <c r="R7" s="28">
        <f>O7-L7</f>
        <v>0</v>
      </c>
      <c r="S7" s="28" t="str">
        <f>IF(L7=0,"",R7/L7*100)</f>
        <v/>
      </c>
      <c r="T7" s="137" t="s">
        <v>1321</v>
      </c>
    </row>
    <row r="8" customHeight="1" spans="1:20">
      <c r="A8" s="24">
        <v>2</v>
      </c>
      <c r="B8" s="22" t="s">
        <v>1322</v>
      </c>
      <c r="C8" s="185" t="s">
        <v>1323</v>
      </c>
      <c r="D8" s="25" t="s">
        <v>1324</v>
      </c>
      <c r="E8" s="22" t="s">
        <v>1319</v>
      </c>
      <c r="F8" s="24">
        <v>1</v>
      </c>
      <c r="G8" s="22" t="s">
        <v>1320</v>
      </c>
      <c r="H8" s="199">
        <v>43800</v>
      </c>
      <c r="I8" s="199">
        <v>43800</v>
      </c>
      <c r="J8" s="49">
        <v>336932</v>
      </c>
      <c r="K8" s="28"/>
      <c r="L8" s="28"/>
      <c r="M8" s="28"/>
      <c r="N8" s="198"/>
      <c r="O8" s="28"/>
      <c r="P8" s="28">
        <f>O8*0.13</f>
        <v>0</v>
      </c>
      <c r="Q8" s="28">
        <f>O8+P8</f>
        <v>0</v>
      </c>
      <c r="R8" s="28">
        <f t="shared" ref="R8:R28" si="0">O8-L8</f>
        <v>0</v>
      </c>
      <c r="S8" s="28" t="str">
        <f t="shared" ref="S8:S28" si="1">IF(L8=0,"",R8/L8*100)</f>
        <v/>
      </c>
      <c r="T8" s="29"/>
    </row>
    <row r="9" customHeight="1" spans="1:20">
      <c r="A9" s="24"/>
      <c r="B9" s="24"/>
      <c r="C9" s="30"/>
      <c r="D9" s="30"/>
      <c r="E9" s="24"/>
      <c r="F9" s="24"/>
      <c r="G9" s="24"/>
      <c r="H9" s="26"/>
      <c r="I9" s="26"/>
      <c r="J9" s="49"/>
      <c r="K9" s="28"/>
      <c r="L9" s="28"/>
      <c r="M9" s="28"/>
      <c r="N9" s="198"/>
      <c r="O9" s="28"/>
      <c r="P9" s="28"/>
      <c r="Q9" s="28"/>
      <c r="R9" s="28">
        <f t="shared" si="0"/>
        <v>0</v>
      </c>
      <c r="S9" s="28" t="str">
        <f t="shared" si="1"/>
        <v/>
      </c>
      <c r="T9" s="29"/>
    </row>
    <row r="10" customHeight="1" spans="1:20">
      <c r="A10" s="24"/>
      <c r="B10" s="24"/>
      <c r="C10" s="30"/>
      <c r="D10" s="30"/>
      <c r="E10" s="24"/>
      <c r="F10" s="24"/>
      <c r="G10" s="24"/>
      <c r="H10" s="26"/>
      <c r="I10" s="26"/>
      <c r="J10" s="49"/>
      <c r="K10" s="28"/>
      <c r="L10" s="28"/>
      <c r="M10" s="28"/>
      <c r="N10" s="198"/>
      <c r="O10" s="28"/>
      <c r="P10" s="28"/>
      <c r="Q10" s="28"/>
      <c r="R10" s="28">
        <f t="shared" si="0"/>
        <v>0</v>
      </c>
      <c r="S10" s="28" t="str">
        <f t="shared" si="1"/>
        <v/>
      </c>
      <c r="T10" s="29"/>
    </row>
    <row r="11" customHeight="1" spans="1:20">
      <c r="A11" s="24"/>
      <c r="B11" s="24"/>
      <c r="C11" s="30"/>
      <c r="D11" s="30"/>
      <c r="E11" s="24"/>
      <c r="F11" s="24"/>
      <c r="G11" s="24"/>
      <c r="H11" s="26"/>
      <c r="I11" s="26"/>
      <c r="J11" s="49"/>
      <c r="K11" s="28"/>
      <c r="L11" s="28"/>
      <c r="M11" s="28"/>
      <c r="N11" s="198"/>
      <c r="O11" s="28"/>
      <c r="P11" s="28"/>
      <c r="Q11" s="28"/>
      <c r="R11" s="28">
        <f t="shared" si="0"/>
        <v>0</v>
      </c>
      <c r="S11" s="28" t="str">
        <f t="shared" si="1"/>
        <v/>
      </c>
      <c r="T11" s="29"/>
    </row>
    <row r="12" customHeight="1" spans="1:20">
      <c r="A12" s="24"/>
      <c r="B12" s="24"/>
      <c r="C12" s="30"/>
      <c r="D12" s="30"/>
      <c r="E12" s="24"/>
      <c r="F12" s="24"/>
      <c r="G12" s="24"/>
      <c r="H12" s="26"/>
      <c r="I12" s="26"/>
      <c r="J12" s="49"/>
      <c r="K12" s="28"/>
      <c r="L12" s="28"/>
      <c r="M12" s="28"/>
      <c r="N12" s="198"/>
      <c r="O12" s="28"/>
      <c r="P12" s="28"/>
      <c r="Q12" s="28"/>
      <c r="R12" s="28">
        <f t="shared" si="0"/>
        <v>0</v>
      </c>
      <c r="S12" s="28" t="str">
        <f t="shared" si="1"/>
        <v/>
      </c>
      <c r="T12" s="29"/>
    </row>
    <row r="13" customHeight="1" spans="1:20">
      <c r="A13" s="24"/>
      <c r="B13" s="24"/>
      <c r="C13" s="30"/>
      <c r="D13" s="30"/>
      <c r="E13" s="24"/>
      <c r="F13" s="24"/>
      <c r="G13" s="24"/>
      <c r="H13" s="26"/>
      <c r="I13" s="26"/>
      <c r="J13" s="49"/>
      <c r="K13" s="28"/>
      <c r="L13" s="28"/>
      <c r="M13" s="28"/>
      <c r="N13" s="198"/>
      <c r="O13" s="28"/>
      <c r="P13" s="28"/>
      <c r="Q13" s="28"/>
      <c r="R13" s="28">
        <f t="shared" si="0"/>
        <v>0</v>
      </c>
      <c r="S13" s="28" t="str">
        <f t="shared" si="1"/>
        <v/>
      </c>
      <c r="T13" s="29"/>
    </row>
    <row r="14" customHeight="1" spans="1:20">
      <c r="A14" s="24"/>
      <c r="B14" s="24"/>
      <c r="C14" s="30"/>
      <c r="D14" s="30"/>
      <c r="E14" s="24"/>
      <c r="F14" s="24"/>
      <c r="G14" s="24"/>
      <c r="H14" s="26"/>
      <c r="I14" s="26"/>
      <c r="J14" s="49"/>
      <c r="K14" s="28"/>
      <c r="L14" s="28"/>
      <c r="M14" s="28"/>
      <c r="N14" s="198"/>
      <c r="O14" s="28"/>
      <c r="P14" s="28"/>
      <c r="Q14" s="28"/>
      <c r="R14" s="28">
        <f t="shared" si="0"/>
        <v>0</v>
      </c>
      <c r="S14" s="28" t="str">
        <f t="shared" si="1"/>
        <v/>
      </c>
      <c r="T14" s="29"/>
    </row>
    <row r="15" customHeight="1" spans="1:20">
      <c r="A15" s="24"/>
      <c r="B15" s="24"/>
      <c r="C15" s="30"/>
      <c r="D15" s="30"/>
      <c r="E15" s="24"/>
      <c r="F15" s="24"/>
      <c r="G15" s="24"/>
      <c r="H15" s="26"/>
      <c r="I15" s="26"/>
      <c r="J15" s="49"/>
      <c r="K15" s="28"/>
      <c r="L15" s="28"/>
      <c r="M15" s="28"/>
      <c r="N15" s="198"/>
      <c r="O15" s="28"/>
      <c r="P15" s="28"/>
      <c r="Q15" s="28"/>
      <c r="R15" s="28">
        <f t="shared" si="0"/>
        <v>0</v>
      </c>
      <c r="S15" s="28" t="str">
        <f t="shared" si="1"/>
        <v/>
      </c>
      <c r="T15" s="29"/>
    </row>
    <row r="16" customHeight="1" spans="1:20">
      <c r="A16" s="24"/>
      <c r="B16" s="24"/>
      <c r="C16" s="30"/>
      <c r="D16" s="30"/>
      <c r="E16" s="24"/>
      <c r="F16" s="24"/>
      <c r="G16" s="24"/>
      <c r="H16" s="26"/>
      <c r="I16" s="26"/>
      <c r="J16" s="49"/>
      <c r="K16" s="28"/>
      <c r="L16" s="28"/>
      <c r="M16" s="28"/>
      <c r="N16" s="198"/>
      <c r="O16" s="28"/>
      <c r="P16" s="28"/>
      <c r="Q16" s="28"/>
      <c r="R16" s="28">
        <f t="shared" si="0"/>
        <v>0</v>
      </c>
      <c r="S16" s="28" t="str">
        <f t="shared" si="1"/>
        <v/>
      </c>
      <c r="T16" s="29"/>
    </row>
    <row r="17" customHeight="1" spans="1:20">
      <c r="A17" s="24"/>
      <c r="B17" s="43"/>
      <c r="C17" s="30"/>
      <c r="D17" s="30"/>
      <c r="E17" s="24"/>
      <c r="F17" s="24"/>
      <c r="G17" s="24"/>
      <c r="H17" s="26"/>
      <c r="I17" s="26"/>
      <c r="J17" s="49"/>
      <c r="K17" s="28"/>
      <c r="L17" s="28"/>
      <c r="M17" s="28"/>
      <c r="N17" s="198"/>
      <c r="O17" s="28"/>
      <c r="P17" s="28"/>
      <c r="Q17" s="28"/>
      <c r="R17" s="28">
        <f t="shared" si="0"/>
        <v>0</v>
      </c>
      <c r="S17" s="28" t="str">
        <f t="shared" si="1"/>
        <v/>
      </c>
      <c r="T17" s="29"/>
    </row>
    <row r="18" customHeight="1" spans="1:20">
      <c r="A18" s="24"/>
      <c r="B18" s="24"/>
      <c r="C18" s="30"/>
      <c r="D18" s="30"/>
      <c r="E18" s="24"/>
      <c r="F18" s="24"/>
      <c r="G18" s="24"/>
      <c r="H18" s="26"/>
      <c r="I18" s="26"/>
      <c r="J18" s="49"/>
      <c r="K18" s="28"/>
      <c r="L18" s="28"/>
      <c r="M18" s="28"/>
      <c r="N18" s="198"/>
      <c r="O18" s="28"/>
      <c r="P18" s="28"/>
      <c r="Q18" s="28"/>
      <c r="R18" s="28">
        <f t="shared" si="0"/>
        <v>0</v>
      </c>
      <c r="S18" s="28" t="str">
        <f t="shared" si="1"/>
        <v/>
      </c>
      <c r="T18" s="29"/>
    </row>
    <row r="19" customHeight="1" spans="1:20">
      <c r="A19" s="24"/>
      <c r="B19" s="24"/>
      <c r="C19" s="30"/>
      <c r="D19" s="30"/>
      <c r="E19" s="24"/>
      <c r="F19" s="24"/>
      <c r="G19" s="24"/>
      <c r="H19" s="26"/>
      <c r="I19" s="26"/>
      <c r="J19" s="49"/>
      <c r="K19" s="28"/>
      <c r="L19" s="28"/>
      <c r="M19" s="28"/>
      <c r="N19" s="198"/>
      <c r="O19" s="28"/>
      <c r="P19" s="28"/>
      <c r="Q19" s="28"/>
      <c r="R19" s="28">
        <f t="shared" si="0"/>
        <v>0</v>
      </c>
      <c r="S19" s="28" t="str">
        <f t="shared" si="1"/>
        <v/>
      </c>
      <c r="T19" s="29"/>
    </row>
    <row r="20" customHeight="1" spans="1:20">
      <c r="A20" s="24"/>
      <c r="B20" s="24"/>
      <c r="C20" s="30"/>
      <c r="D20" s="30"/>
      <c r="E20" s="24"/>
      <c r="F20" s="24"/>
      <c r="G20" s="24"/>
      <c r="H20" s="26"/>
      <c r="I20" s="26"/>
      <c r="J20" s="49"/>
      <c r="K20" s="28"/>
      <c r="L20" s="28"/>
      <c r="M20" s="28"/>
      <c r="N20" s="198"/>
      <c r="O20" s="28"/>
      <c r="P20" s="28"/>
      <c r="Q20" s="28"/>
      <c r="R20" s="28">
        <f t="shared" si="0"/>
        <v>0</v>
      </c>
      <c r="S20" s="28" t="str">
        <f t="shared" si="1"/>
        <v/>
      </c>
      <c r="T20" s="29"/>
    </row>
    <row r="21" customHeight="1" spans="1:20">
      <c r="A21" s="24"/>
      <c r="B21" s="24"/>
      <c r="C21" s="30"/>
      <c r="D21" s="30"/>
      <c r="E21" s="24"/>
      <c r="F21" s="24"/>
      <c r="G21" s="24"/>
      <c r="H21" s="26"/>
      <c r="I21" s="26"/>
      <c r="J21" s="49"/>
      <c r="K21" s="28"/>
      <c r="L21" s="28"/>
      <c r="M21" s="28"/>
      <c r="N21" s="198"/>
      <c r="O21" s="28"/>
      <c r="P21" s="28"/>
      <c r="Q21" s="28"/>
      <c r="R21" s="28">
        <f t="shared" si="0"/>
        <v>0</v>
      </c>
      <c r="S21" s="28" t="str">
        <f t="shared" si="1"/>
        <v/>
      </c>
      <c r="T21" s="29"/>
    </row>
    <row r="22" customHeight="1" spans="1:20">
      <c r="A22" s="24"/>
      <c r="B22" s="24"/>
      <c r="C22" s="30"/>
      <c r="D22" s="30"/>
      <c r="E22" s="24"/>
      <c r="F22" s="24"/>
      <c r="G22" s="24"/>
      <c r="H22" s="26"/>
      <c r="I22" s="26"/>
      <c r="J22" s="49"/>
      <c r="K22" s="28"/>
      <c r="L22" s="28"/>
      <c r="M22" s="28"/>
      <c r="N22" s="198"/>
      <c r="O22" s="28"/>
      <c r="P22" s="28"/>
      <c r="Q22" s="28"/>
      <c r="R22" s="28">
        <f t="shared" si="0"/>
        <v>0</v>
      </c>
      <c r="S22" s="28" t="str">
        <f t="shared" si="1"/>
        <v/>
      </c>
      <c r="T22" s="29"/>
    </row>
    <row r="23" customHeight="1" spans="1:20">
      <c r="A23" s="24"/>
      <c r="B23" s="24"/>
      <c r="C23" s="30"/>
      <c r="D23" s="30"/>
      <c r="E23" s="24"/>
      <c r="F23" s="24"/>
      <c r="G23" s="24"/>
      <c r="H23" s="26"/>
      <c r="I23" s="26"/>
      <c r="J23" s="49"/>
      <c r="K23" s="28"/>
      <c r="L23" s="28"/>
      <c r="M23" s="28"/>
      <c r="N23" s="198"/>
      <c r="O23" s="28"/>
      <c r="P23" s="28"/>
      <c r="Q23" s="28"/>
      <c r="R23" s="28">
        <f t="shared" si="0"/>
        <v>0</v>
      </c>
      <c r="S23" s="28" t="str">
        <f t="shared" si="1"/>
        <v/>
      </c>
      <c r="T23" s="29"/>
    </row>
    <row r="24" customHeight="1" spans="1:20">
      <c r="A24" s="24"/>
      <c r="B24" s="24"/>
      <c r="C24" s="30"/>
      <c r="D24" s="30"/>
      <c r="E24" s="24"/>
      <c r="F24" s="24"/>
      <c r="G24" s="24"/>
      <c r="H24" s="26"/>
      <c r="I24" s="26"/>
      <c r="J24" s="49"/>
      <c r="K24" s="28"/>
      <c r="L24" s="28"/>
      <c r="M24" s="28"/>
      <c r="N24" s="198"/>
      <c r="O24" s="28"/>
      <c r="P24" s="28"/>
      <c r="Q24" s="28"/>
      <c r="R24" s="28">
        <f t="shared" si="0"/>
        <v>0</v>
      </c>
      <c r="S24" s="28" t="str">
        <f t="shared" si="1"/>
        <v/>
      </c>
      <c r="T24" s="29"/>
    </row>
    <row r="25" customHeight="1" spans="1:20">
      <c r="A25" s="24"/>
      <c r="B25" s="24"/>
      <c r="C25" s="30"/>
      <c r="D25" s="30"/>
      <c r="E25" s="24"/>
      <c r="F25" s="24"/>
      <c r="G25" s="24"/>
      <c r="H25" s="26"/>
      <c r="I25" s="26"/>
      <c r="J25" s="49"/>
      <c r="K25" s="28"/>
      <c r="L25" s="28"/>
      <c r="M25" s="28"/>
      <c r="N25" s="198"/>
      <c r="O25" s="28"/>
      <c r="P25" s="28"/>
      <c r="Q25" s="28"/>
      <c r="R25" s="28">
        <f t="shared" si="0"/>
        <v>0</v>
      </c>
      <c r="S25" s="28" t="str">
        <f t="shared" si="1"/>
        <v/>
      </c>
      <c r="T25" s="29"/>
    </row>
    <row r="26" customHeight="1" spans="1:20">
      <c r="A26" s="22" t="s">
        <v>579</v>
      </c>
      <c r="B26" s="24"/>
      <c r="C26" s="24"/>
      <c r="D26" s="80"/>
      <c r="E26" s="26"/>
      <c r="F26" s="26"/>
      <c r="G26" s="26"/>
      <c r="H26" s="49"/>
      <c r="I26" s="28" t="s">
        <v>536</v>
      </c>
      <c r="J26" s="28"/>
      <c r="K26" s="28">
        <f t="shared" ref="K26:Q26" si="2">SUM(K7:K25)</f>
        <v>0</v>
      </c>
      <c r="L26" s="28">
        <f t="shared" si="2"/>
        <v>0</v>
      </c>
      <c r="M26" s="28">
        <f t="shared" si="2"/>
        <v>0</v>
      </c>
      <c r="N26" s="28"/>
      <c r="O26" s="28">
        <f t="shared" si="2"/>
        <v>0</v>
      </c>
      <c r="P26" s="28">
        <f t="shared" si="2"/>
        <v>0</v>
      </c>
      <c r="Q26" s="28">
        <f t="shared" si="2"/>
        <v>0</v>
      </c>
      <c r="R26" s="28">
        <f t="shared" si="0"/>
        <v>0</v>
      </c>
      <c r="S26" s="28" t="str">
        <f t="shared" si="1"/>
        <v/>
      </c>
      <c r="T26" s="30"/>
    </row>
    <row r="27" customHeight="1" spans="1:20">
      <c r="A27" s="58" t="s">
        <v>1325</v>
      </c>
      <c r="B27" s="58"/>
      <c r="C27" s="58"/>
      <c r="D27" s="28"/>
      <c r="E27" s="28"/>
      <c r="F27" s="28"/>
      <c r="G27" s="28"/>
      <c r="H27" s="28"/>
      <c r="I27" s="28"/>
      <c r="J27" s="28"/>
      <c r="K27" s="28"/>
      <c r="L27" s="28"/>
      <c r="M27" s="28"/>
      <c r="N27" s="28"/>
      <c r="O27" s="28"/>
      <c r="P27" s="28"/>
      <c r="Q27" s="28"/>
      <c r="R27" s="28">
        <f t="shared" si="0"/>
        <v>0</v>
      </c>
      <c r="S27" s="28" t="str">
        <f t="shared" si="1"/>
        <v/>
      </c>
      <c r="T27" s="29"/>
    </row>
    <row r="28" customHeight="1" spans="1:20">
      <c r="A28" s="22" t="s">
        <v>529</v>
      </c>
      <c r="B28" s="22"/>
      <c r="C28" s="22"/>
      <c r="D28" s="80"/>
      <c r="E28" s="26"/>
      <c r="F28" s="26"/>
      <c r="G28" s="26"/>
      <c r="H28" s="29"/>
      <c r="I28" s="28"/>
      <c r="J28" s="28"/>
      <c r="K28" s="28">
        <f t="shared" ref="K28:Q28" si="3">K26-K27</f>
        <v>0</v>
      </c>
      <c r="L28" s="28">
        <f t="shared" si="3"/>
        <v>0</v>
      </c>
      <c r="M28" s="28">
        <f t="shared" si="3"/>
        <v>0</v>
      </c>
      <c r="N28" s="28"/>
      <c r="O28" s="28">
        <f t="shared" si="3"/>
        <v>0</v>
      </c>
      <c r="P28" s="28">
        <f t="shared" si="3"/>
        <v>0</v>
      </c>
      <c r="Q28" s="28">
        <f t="shared" si="3"/>
        <v>0</v>
      </c>
      <c r="R28" s="28">
        <f t="shared" si="0"/>
        <v>0</v>
      </c>
      <c r="S28" s="28" t="str">
        <f t="shared" si="1"/>
        <v/>
      </c>
      <c r="T28" s="30"/>
    </row>
    <row r="29" customHeight="1" spans="1:20">
      <c r="A29" s="36" t="str">
        <f>填表信息!$A$6&amp;填表信息!$B$6</f>
        <v>产权持有人填表人：罗钰</v>
      </c>
      <c r="B29" s="36"/>
      <c r="C29" s="36"/>
      <c r="D29" s="36"/>
      <c r="E29" s="36"/>
      <c r="L29" s="36"/>
      <c r="M29" s="36"/>
      <c r="N29" s="36"/>
      <c r="O29" s="36" t="s">
        <v>1326</v>
      </c>
      <c r="P29" s="36"/>
      <c r="Q29" s="36"/>
      <c r="R29" s="36"/>
      <c r="S29" s="36"/>
      <c r="T29" s="36"/>
    </row>
    <row r="30" customHeight="1" spans="1:5">
      <c r="A30" s="37" t="str">
        <f>填表信息!A7&amp;" "&amp;TEXT(填表信息!B7,"yyyy年mm月dd日")</f>
        <v>填表日期： 2023年11月06日</v>
      </c>
      <c r="B30" s="47"/>
      <c r="C30" s="47"/>
      <c r="D30" s="47"/>
      <c r="E30" s="168"/>
    </row>
  </sheetData>
  <mergeCells count="23">
    <mergeCell ref="A1:T1"/>
    <mergeCell ref="A2:T2"/>
    <mergeCell ref="A4:J4"/>
    <mergeCell ref="K5:L5"/>
    <mergeCell ref="M5:O5"/>
    <mergeCell ref="A26:C26"/>
    <mergeCell ref="A27:C27"/>
    <mergeCell ref="A28:C28"/>
    <mergeCell ref="A5:A6"/>
    <mergeCell ref="B5:B6"/>
    <mergeCell ref="C5:C6"/>
    <mergeCell ref="D5:D6"/>
    <mergeCell ref="E5:E6"/>
    <mergeCell ref="F5:F6"/>
    <mergeCell ref="G5:G6"/>
    <mergeCell ref="H5:H6"/>
    <mergeCell ref="I5:I6"/>
    <mergeCell ref="J5:J6"/>
    <mergeCell ref="P5:P6"/>
    <mergeCell ref="Q5:Q6"/>
    <mergeCell ref="R5:R6"/>
    <mergeCell ref="S5:S6"/>
    <mergeCell ref="T5:T6"/>
  </mergeCells>
  <printOptions horizontalCentered="1"/>
  <pageMargins left="1" right="1" top="0.87" bottom="0.87" header="1.06" footer="0.51"/>
  <pageSetup paperSize="9" scale="73" fitToHeight="0" orientation="landscape"/>
  <headerFooter alignWithMargins="0"/>
  <legacyDrawing r:id="rId2"/>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6">
    <pageSetUpPr fitToPage="1"/>
  </sheetPr>
  <dimension ref="A1:R30"/>
  <sheetViews>
    <sheetView view="pageBreakPreview" zoomScaleNormal="100" workbookViewId="0">
      <selection activeCell="P27" sqref="P27"/>
    </sheetView>
  </sheetViews>
  <sheetFormatPr defaultColWidth="9" defaultRowHeight="15.75" customHeight="1"/>
  <cols>
    <col min="1" max="1" width="6.1" style="13" customWidth="1"/>
    <col min="2" max="2" width="6.6" style="13" customWidth="1"/>
    <col min="3" max="3" width="17.1" style="12" customWidth="1"/>
    <col min="4" max="4" width="11.6" style="89" customWidth="1"/>
    <col min="5" max="5" width="23.6" style="89" hidden="1" customWidth="1"/>
    <col min="6" max="6" width="7.5" style="70" customWidth="1"/>
    <col min="7" max="7" width="6.5" style="13" customWidth="1"/>
    <col min="8" max="8" width="8" style="13" customWidth="1"/>
    <col min="9" max="9" width="9.4" style="13" customWidth="1"/>
    <col min="10" max="10" width="9.5" style="13" customWidth="1"/>
    <col min="11" max="13" width="11" style="13" customWidth="1"/>
    <col min="14" max="14" width="7.6" style="13" customWidth="1"/>
    <col min="15" max="16" width="11" style="13" customWidth="1"/>
    <col min="17" max="17" width="7.6" style="13" customWidth="1"/>
    <col min="18" max="18" width="6" style="13" customWidth="1"/>
    <col min="19" max="16384" width="9" style="13"/>
  </cols>
  <sheetData>
    <row r="1" s="11" customFormat="1" ht="30" customHeight="1" spans="1:18">
      <c r="A1" s="14" t="s">
        <v>1327</v>
      </c>
      <c r="B1" s="15"/>
      <c r="C1" s="15"/>
      <c r="D1" s="72"/>
      <c r="E1" s="72"/>
      <c r="F1" s="72"/>
      <c r="G1" s="15"/>
      <c r="H1" s="15"/>
      <c r="I1" s="15"/>
      <c r="J1" s="15"/>
      <c r="K1" s="15"/>
      <c r="L1" s="15"/>
      <c r="M1" s="15"/>
      <c r="N1" s="15"/>
      <c r="O1" s="15"/>
      <c r="P1" s="15"/>
      <c r="Q1" s="15"/>
      <c r="R1" s="15"/>
    </row>
    <row r="2" ht="14.1" customHeight="1" spans="1:18">
      <c r="A2" s="16" t="str">
        <f>填表信息!A17&amp;" "&amp;TEXT(填表信息!B17,"yyyy年mm月dd日")</f>
        <v>评估基准日： 2023年07月31日</v>
      </c>
      <c r="B2" s="17"/>
      <c r="C2" s="17"/>
      <c r="D2" s="74"/>
      <c r="E2" s="74"/>
      <c r="F2" s="74"/>
      <c r="G2" s="17"/>
      <c r="H2" s="17"/>
      <c r="I2" s="18"/>
      <c r="J2" s="18"/>
      <c r="K2" s="18"/>
      <c r="L2" s="18"/>
      <c r="M2" s="18"/>
      <c r="N2" s="18"/>
      <c r="O2" s="18"/>
      <c r="P2" s="18"/>
      <c r="Q2" s="18"/>
      <c r="R2" s="18"/>
    </row>
    <row r="3" ht="14.1" customHeight="1" spans="1:18">
      <c r="A3" s="17"/>
      <c r="B3" s="17"/>
      <c r="C3" s="17"/>
      <c r="D3" s="74"/>
      <c r="E3" s="74"/>
      <c r="F3" s="74"/>
      <c r="G3" s="17"/>
      <c r="H3" s="17"/>
      <c r="I3" s="18"/>
      <c r="J3" s="18"/>
      <c r="K3" s="18"/>
      <c r="L3" s="18"/>
      <c r="M3" s="18"/>
      <c r="N3" s="18"/>
      <c r="O3" s="18"/>
      <c r="P3" s="18"/>
      <c r="Q3" s="18"/>
      <c r="R3" s="17" t="s">
        <v>1328</v>
      </c>
    </row>
    <row r="4" customHeight="1" spans="1:18">
      <c r="A4" s="54" t="str">
        <f>填表信息!A5&amp;填表信息!B5</f>
        <v>产权持有人：北京巴布科克·威尔科克斯有限公司</v>
      </c>
      <c r="B4" s="54"/>
      <c r="C4" s="188"/>
      <c r="D4" s="189"/>
      <c r="E4" s="189"/>
      <c r="F4" s="190"/>
      <c r="G4" s="54"/>
      <c r="H4" s="54"/>
      <c r="I4" s="54"/>
      <c r="J4" s="54"/>
      <c r="R4" s="21" t="s">
        <v>353</v>
      </c>
    </row>
    <row r="5" s="12" customFormat="1" customHeight="1" spans="1:18">
      <c r="A5" s="22" t="s">
        <v>511</v>
      </c>
      <c r="B5" s="142" t="s">
        <v>1329</v>
      </c>
      <c r="C5" s="142" t="s">
        <v>691</v>
      </c>
      <c r="D5" s="152" t="s">
        <v>533</v>
      </c>
      <c r="E5" s="152" t="s">
        <v>692</v>
      </c>
      <c r="F5" s="152" t="s">
        <v>513</v>
      </c>
      <c r="G5" s="142" t="s">
        <v>517</v>
      </c>
      <c r="H5" s="163" t="s">
        <v>693</v>
      </c>
      <c r="I5" s="142" t="s">
        <v>694</v>
      </c>
      <c r="J5" s="142" t="s">
        <v>543</v>
      </c>
      <c r="K5" s="196" t="s">
        <v>356</v>
      </c>
      <c r="L5" s="167"/>
      <c r="M5" s="22" t="s">
        <v>248</v>
      </c>
      <c r="N5" s="24"/>
      <c r="O5" s="24"/>
      <c r="P5" s="142" t="s">
        <v>357</v>
      </c>
      <c r="Q5" s="142" t="s">
        <v>515</v>
      </c>
      <c r="R5" s="142" t="s">
        <v>516</v>
      </c>
    </row>
    <row r="6" s="12" customFormat="1" customHeight="1" spans="1:18">
      <c r="A6" s="24"/>
      <c r="B6" s="24"/>
      <c r="C6" s="24"/>
      <c r="D6" s="80"/>
      <c r="E6" s="80"/>
      <c r="F6" s="80"/>
      <c r="G6" s="24"/>
      <c r="H6" s="165"/>
      <c r="I6" s="24"/>
      <c r="J6" s="24"/>
      <c r="K6" s="63" t="s">
        <v>658</v>
      </c>
      <c r="L6" s="22" t="s">
        <v>659</v>
      </c>
      <c r="M6" s="22" t="s">
        <v>658</v>
      </c>
      <c r="N6" s="142" t="s">
        <v>547</v>
      </c>
      <c r="O6" s="22" t="s">
        <v>659</v>
      </c>
      <c r="P6" s="24"/>
      <c r="Q6" s="24"/>
      <c r="R6" s="24"/>
    </row>
    <row r="7" customHeight="1" spans="1:18">
      <c r="A7" s="24"/>
      <c r="B7" s="97"/>
      <c r="C7" s="126"/>
      <c r="D7" s="98"/>
      <c r="E7" s="98"/>
      <c r="F7" s="98"/>
      <c r="G7" s="24"/>
      <c r="H7" s="22"/>
      <c r="I7" s="197"/>
      <c r="J7" s="197"/>
      <c r="K7" s="27"/>
      <c r="L7" s="28"/>
      <c r="M7" s="28"/>
      <c r="N7" s="198"/>
      <c r="O7" s="28"/>
      <c r="P7" s="28">
        <f>O7-L7</f>
        <v>0</v>
      </c>
      <c r="Q7" s="28" t="str">
        <f>IF(L7=0,"",P7/L7*100)</f>
        <v/>
      </c>
      <c r="R7" s="29"/>
    </row>
    <row r="8" customHeight="1" spans="1:18">
      <c r="A8" s="24"/>
      <c r="B8" s="97"/>
      <c r="C8" s="126"/>
      <c r="D8" s="98"/>
      <c r="E8" s="98"/>
      <c r="F8" s="98"/>
      <c r="G8" s="24"/>
      <c r="H8" s="22"/>
      <c r="I8" s="197"/>
      <c r="J8" s="197"/>
      <c r="K8" s="27"/>
      <c r="L8" s="28"/>
      <c r="M8" s="28"/>
      <c r="N8" s="198"/>
      <c r="O8" s="28"/>
      <c r="P8" s="28">
        <f t="shared" ref="P8:P9" si="0">O8-L8</f>
        <v>0</v>
      </c>
      <c r="Q8" s="28" t="str">
        <f t="shared" ref="Q8:Q9" si="1">IF(L8=0,"",P8/L8*100)</f>
        <v/>
      </c>
      <c r="R8" s="29"/>
    </row>
    <row r="9" customHeight="1" spans="1:18">
      <c r="A9" s="24"/>
      <c r="B9" s="97"/>
      <c r="C9" s="126"/>
      <c r="D9" s="98"/>
      <c r="E9" s="98"/>
      <c r="F9" s="98"/>
      <c r="G9" s="24"/>
      <c r="H9" s="22"/>
      <c r="I9" s="197"/>
      <c r="J9" s="197"/>
      <c r="K9" s="27"/>
      <c r="L9" s="28"/>
      <c r="M9" s="28"/>
      <c r="N9" s="198"/>
      <c r="O9" s="28"/>
      <c r="P9" s="28">
        <f t="shared" si="0"/>
        <v>0</v>
      </c>
      <c r="Q9" s="28" t="str">
        <f t="shared" si="1"/>
        <v/>
      </c>
      <c r="R9" s="29"/>
    </row>
    <row r="10" customHeight="1" spans="1:18">
      <c r="A10" s="24"/>
      <c r="B10" s="97"/>
      <c r="C10" s="126"/>
      <c r="D10" s="80"/>
      <c r="E10" s="80"/>
      <c r="F10" s="98"/>
      <c r="G10" s="24"/>
      <c r="H10" s="22"/>
      <c r="I10" s="197"/>
      <c r="J10" s="197"/>
      <c r="K10" s="27"/>
      <c r="L10" s="28"/>
      <c r="M10" s="28"/>
      <c r="N10" s="198"/>
      <c r="O10" s="28"/>
      <c r="P10" s="28">
        <f t="shared" ref="P10:P24" si="2">O10-L10</f>
        <v>0</v>
      </c>
      <c r="Q10" s="28" t="str">
        <f t="shared" ref="Q10:Q24" si="3">IF(L10=0,"",P10/L10*100)</f>
        <v/>
      </c>
      <c r="R10" s="29"/>
    </row>
    <row r="11" customHeight="1" spans="1:18">
      <c r="A11" s="24"/>
      <c r="B11" s="97"/>
      <c r="C11" s="126"/>
      <c r="D11" s="80"/>
      <c r="E11" s="80"/>
      <c r="F11" s="98"/>
      <c r="G11" s="24"/>
      <c r="H11" s="22"/>
      <c r="I11" s="197"/>
      <c r="J11" s="197"/>
      <c r="K11" s="27"/>
      <c r="L11" s="28"/>
      <c r="M11" s="28"/>
      <c r="N11" s="198"/>
      <c r="O11" s="28"/>
      <c r="P11" s="28">
        <f t="shared" si="2"/>
        <v>0</v>
      </c>
      <c r="Q11" s="28" t="str">
        <f t="shared" si="3"/>
        <v/>
      </c>
      <c r="R11" s="29"/>
    </row>
    <row r="12" customHeight="1" spans="1:18">
      <c r="A12" s="24"/>
      <c r="B12" s="97"/>
      <c r="C12" s="126"/>
      <c r="D12" s="80"/>
      <c r="E12" s="80"/>
      <c r="F12" s="98"/>
      <c r="G12" s="24"/>
      <c r="H12" s="22"/>
      <c r="I12" s="197"/>
      <c r="J12" s="197"/>
      <c r="K12" s="27"/>
      <c r="L12" s="28"/>
      <c r="M12" s="28"/>
      <c r="N12" s="198"/>
      <c r="O12" s="28"/>
      <c r="P12" s="28">
        <f t="shared" si="2"/>
        <v>0</v>
      </c>
      <c r="Q12" s="28" t="str">
        <f t="shared" si="3"/>
        <v/>
      </c>
      <c r="R12" s="29"/>
    </row>
    <row r="13" customHeight="1" spans="1:18">
      <c r="A13" s="24"/>
      <c r="B13" s="97"/>
      <c r="C13" s="126"/>
      <c r="D13" s="80"/>
      <c r="E13" s="80"/>
      <c r="F13" s="98"/>
      <c r="G13" s="24"/>
      <c r="H13" s="22"/>
      <c r="I13" s="197"/>
      <c r="J13" s="197"/>
      <c r="K13" s="27"/>
      <c r="L13" s="28"/>
      <c r="M13" s="28"/>
      <c r="N13" s="198"/>
      <c r="O13" s="28"/>
      <c r="P13" s="28">
        <f t="shared" si="2"/>
        <v>0</v>
      </c>
      <c r="Q13" s="28" t="str">
        <f t="shared" si="3"/>
        <v/>
      </c>
      <c r="R13" s="29"/>
    </row>
    <row r="14" customHeight="1" spans="1:18">
      <c r="A14" s="24"/>
      <c r="B14" s="97"/>
      <c r="C14" s="126"/>
      <c r="D14" s="80"/>
      <c r="E14" s="80"/>
      <c r="F14" s="98"/>
      <c r="G14" s="24"/>
      <c r="H14" s="22"/>
      <c r="I14" s="197"/>
      <c r="J14" s="197"/>
      <c r="K14" s="27"/>
      <c r="L14" s="28"/>
      <c r="M14" s="28"/>
      <c r="N14" s="198"/>
      <c r="O14" s="28"/>
      <c r="P14" s="28">
        <f t="shared" si="2"/>
        <v>0</v>
      </c>
      <c r="Q14" s="28" t="str">
        <f t="shared" si="3"/>
        <v/>
      </c>
      <c r="R14" s="29"/>
    </row>
    <row r="15" customHeight="1" spans="1:18">
      <c r="A15" s="24"/>
      <c r="B15" s="97"/>
      <c r="C15" s="126"/>
      <c r="D15" s="80"/>
      <c r="E15" s="80"/>
      <c r="F15" s="98"/>
      <c r="G15" s="24"/>
      <c r="H15" s="22"/>
      <c r="I15" s="197"/>
      <c r="J15" s="197"/>
      <c r="K15" s="27"/>
      <c r="L15" s="28"/>
      <c r="M15" s="28"/>
      <c r="N15" s="198"/>
      <c r="O15" s="28"/>
      <c r="P15" s="28">
        <f t="shared" si="2"/>
        <v>0</v>
      </c>
      <c r="Q15" s="28" t="str">
        <f t="shared" si="3"/>
        <v/>
      </c>
      <c r="R15" s="29"/>
    </row>
    <row r="16" customHeight="1" spans="1:18">
      <c r="A16" s="24"/>
      <c r="B16" s="97"/>
      <c r="C16" s="126"/>
      <c r="D16" s="80"/>
      <c r="E16" s="80"/>
      <c r="F16" s="98"/>
      <c r="G16" s="24"/>
      <c r="H16" s="22"/>
      <c r="I16" s="197"/>
      <c r="J16" s="197"/>
      <c r="K16" s="27"/>
      <c r="L16" s="28"/>
      <c r="M16" s="28"/>
      <c r="N16" s="198"/>
      <c r="O16" s="28"/>
      <c r="P16" s="28">
        <f t="shared" si="2"/>
        <v>0</v>
      </c>
      <c r="Q16" s="28" t="str">
        <f t="shared" si="3"/>
        <v/>
      </c>
      <c r="R16" s="29"/>
    </row>
    <row r="17" customHeight="1" spans="1:18">
      <c r="A17" s="24"/>
      <c r="B17" s="101"/>
      <c r="C17" s="126"/>
      <c r="D17" s="80"/>
      <c r="E17" s="80"/>
      <c r="F17" s="98"/>
      <c r="G17" s="24"/>
      <c r="H17" s="22"/>
      <c r="I17" s="197"/>
      <c r="J17" s="197"/>
      <c r="K17" s="27"/>
      <c r="L17" s="28"/>
      <c r="M17" s="28"/>
      <c r="N17" s="198"/>
      <c r="O17" s="28"/>
      <c r="P17" s="28">
        <f t="shared" si="2"/>
        <v>0</v>
      </c>
      <c r="Q17" s="28" t="str">
        <f t="shared" si="3"/>
        <v/>
      </c>
      <c r="R17" s="29"/>
    </row>
    <row r="18" customHeight="1" spans="1:18">
      <c r="A18" s="24"/>
      <c r="B18" s="97"/>
      <c r="C18" s="126"/>
      <c r="D18" s="80"/>
      <c r="E18" s="80"/>
      <c r="F18" s="98"/>
      <c r="G18" s="24"/>
      <c r="H18" s="22"/>
      <c r="I18" s="197"/>
      <c r="J18" s="197"/>
      <c r="K18" s="27"/>
      <c r="L18" s="28"/>
      <c r="M18" s="28"/>
      <c r="N18" s="198"/>
      <c r="O18" s="28"/>
      <c r="P18" s="28">
        <f t="shared" si="2"/>
        <v>0</v>
      </c>
      <c r="Q18" s="28" t="str">
        <f t="shared" si="3"/>
        <v/>
      </c>
      <c r="R18" s="29"/>
    </row>
    <row r="19" customHeight="1" spans="1:18">
      <c r="A19" s="24"/>
      <c r="B19" s="97"/>
      <c r="C19" s="126"/>
      <c r="D19" s="80"/>
      <c r="E19" s="80"/>
      <c r="F19" s="98"/>
      <c r="G19" s="24"/>
      <c r="H19" s="22"/>
      <c r="I19" s="197"/>
      <c r="J19" s="197"/>
      <c r="K19" s="27"/>
      <c r="L19" s="28"/>
      <c r="M19" s="28"/>
      <c r="N19" s="198"/>
      <c r="O19" s="28"/>
      <c r="P19" s="28">
        <f t="shared" si="2"/>
        <v>0</v>
      </c>
      <c r="Q19" s="28" t="str">
        <f t="shared" si="3"/>
        <v/>
      </c>
      <c r="R19" s="29"/>
    </row>
    <row r="20" customHeight="1" spans="1:18">
      <c r="A20" s="24"/>
      <c r="B20" s="97"/>
      <c r="C20" s="126"/>
      <c r="D20" s="80"/>
      <c r="E20" s="80"/>
      <c r="F20" s="98"/>
      <c r="G20" s="24"/>
      <c r="H20" s="22"/>
      <c r="I20" s="197"/>
      <c r="J20" s="197"/>
      <c r="K20" s="27"/>
      <c r="L20" s="28"/>
      <c r="M20" s="28"/>
      <c r="N20" s="198"/>
      <c r="O20" s="28"/>
      <c r="P20" s="28">
        <f t="shared" si="2"/>
        <v>0</v>
      </c>
      <c r="Q20" s="28" t="str">
        <f t="shared" si="3"/>
        <v/>
      </c>
      <c r="R20" s="29"/>
    </row>
    <row r="21" customHeight="1" spans="1:18">
      <c r="A21" s="24"/>
      <c r="B21" s="97"/>
      <c r="C21" s="126"/>
      <c r="D21" s="80"/>
      <c r="E21" s="80"/>
      <c r="F21" s="98"/>
      <c r="G21" s="24"/>
      <c r="H21" s="22"/>
      <c r="I21" s="197"/>
      <c r="J21" s="197"/>
      <c r="K21" s="27"/>
      <c r="L21" s="28"/>
      <c r="M21" s="28"/>
      <c r="N21" s="198"/>
      <c r="O21" s="28"/>
      <c r="P21" s="28">
        <f t="shared" si="2"/>
        <v>0</v>
      </c>
      <c r="Q21" s="28" t="str">
        <f t="shared" si="3"/>
        <v/>
      </c>
      <c r="R21" s="29"/>
    </row>
    <row r="22" customHeight="1" spans="1:18">
      <c r="A22" s="24"/>
      <c r="B22" s="97"/>
      <c r="C22" s="126"/>
      <c r="D22" s="80"/>
      <c r="E22" s="80"/>
      <c r="F22" s="98"/>
      <c r="G22" s="24"/>
      <c r="H22" s="22"/>
      <c r="I22" s="197"/>
      <c r="J22" s="197"/>
      <c r="K22" s="27"/>
      <c r="L22" s="28"/>
      <c r="M22" s="28"/>
      <c r="N22" s="198"/>
      <c r="O22" s="28"/>
      <c r="P22" s="28">
        <f t="shared" si="2"/>
        <v>0</v>
      </c>
      <c r="Q22" s="28" t="str">
        <f t="shared" si="3"/>
        <v/>
      </c>
      <c r="R22" s="29"/>
    </row>
    <row r="23" customHeight="1" spans="1:18">
      <c r="A23" s="24"/>
      <c r="B23" s="97"/>
      <c r="C23" s="126"/>
      <c r="D23" s="80"/>
      <c r="E23" s="80"/>
      <c r="F23" s="98"/>
      <c r="G23" s="24"/>
      <c r="H23" s="22"/>
      <c r="I23" s="197"/>
      <c r="J23" s="197"/>
      <c r="K23" s="27"/>
      <c r="L23" s="28"/>
      <c r="M23" s="28"/>
      <c r="N23" s="198"/>
      <c r="O23" s="28"/>
      <c r="P23" s="28">
        <f t="shared" si="2"/>
        <v>0</v>
      </c>
      <c r="Q23" s="28" t="str">
        <f t="shared" si="3"/>
        <v/>
      </c>
      <c r="R23" s="29"/>
    </row>
    <row r="24" customHeight="1" spans="1:18">
      <c r="A24" s="24"/>
      <c r="B24" s="97"/>
      <c r="C24" s="126"/>
      <c r="D24" s="98"/>
      <c r="E24" s="80"/>
      <c r="F24" s="98"/>
      <c r="G24" s="24"/>
      <c r="H24" s="22"/>
      <c r="I24" s="197"/>
      <c r="J24" s="197"/>
      <c r="K24" s="27"/>
      <c r="L24" s="28"/>
      <c r="M24" s="28"/>
      <c r="N24" s="198"/>
      <c r="O24" s="28"/>
      <c r="P24" s="28">
        <f t="shared" si="2"/>
        <v>0</v>
      </c>
      <c r="Q24" s="28" t="str">
        <f t="shared" si="3"/>
        <v/>
      </c>
      <c r="R24" s="29"/>
    </row>
    <row r="25" customHeight="1" spans="1:18">
      <c r="A25" s="24"/>
      <c r="B25" s="24"/>
      <c r="C25" s="24"/>
      <c r="D25" s="80"/>
      <c r="E25" s="80"/>
      <c r="F25" s="80"/>
      <c r="G25" s="24"/>
      <c r="H25" s="24"/>
      <c r="I25" s="26"/>
      <c r="J25" s="26"/>
      <c r="K25" s="28"/>
      <c r="L25" s="28"/>
      <c r="M25" s="28"/>
      <c r="N25" s="198"/>
      <c r="O25" s="28"/>
      <c r="P25" s="28"/>
      <c r="Q25" s="28"/>
      <c r="R25" s="29"/>
    </row>
    <row r="26" customHeight="1" spans="1:18">
      <c r="A26" s="22" t="s">
        <v>579</v>
      </c>
      <c r="B26" s="24"/>
      <c r="C26" s="24"/>
      <c r="D26" s="80"/>
      <c r="E26" s="99"/>
      <c r="F26" s="99"/>
      <c r="G26" s="49"/>
      <c r="H26" s="49"/>
      <c r="I26" s="28"/>
      <c r="J26" s="28"/>
      <c r="K26" s="28">
        <f>SUM(K7:K25)</f>
        <v>0</v>
      </c>
      <c r="L26" s="28">
        <f>SUM(L7:L25)</f>
        <v>0</v>
      </c>
      <c r="M26" s="28">
        <f>SUM(M7:M25)</f>
        <v>0</v>
      </c>
      <c r="N26" s="28"/>
      <c r="O26" s="28">
        <f>SUM(O7:O25)</f>
        <v>0</v>
      </c>
      <c r="P26" s="28">
        <f>O26-L26</f>
        <v>0</v>
      </c>
      <c r="Q26" s="28" t="str">
        <f>IF(L26=0,"",P26/L26*100)</f>
        <v/>
      </c>
      <c r="R26" s="30"/>
    </row>
    <row r="27" customHeight="1" spans="1:18">
      <c r="A27" s="58" t="s">
        <v>1330</v>
      </c>
      <c r="B27" s="58"/>
      <c r="C27" s="58"/>
      <c r="D27" s="191"/>
      <c r="E27" s="191"/>
      <c r="F27" s="79"/>
      <c r="G27" s="28"/>
      <c r="H27" s="28"/>
      <c r="I27" s="28"/>
      <c r="J27" s="28"/>
      <c r="K27" s="28"/>
      <c r="L27" s="28"/>
      <c r="M27" s="28"/>
      <c r="N27" s="28"/>
      <c r="O27" s="28"/>
      <c r="P27" s="28">
        <f>O27-L27</f>
        <v>0</v>
      </c>
      <c r="Q27" s="28" t="str">
        <f>IF(L27=0,"",P27/L27*100)</f>
        <v/>
      </c>
      <c r="R27" s="29"/>
    </row>
    <row r="28" customHeight="1" spans="1:18">
      <c r="A28" s="22" t="s">
        <v>529</v>
      </c>
      <c r="B28" s="22"/>
      <c r="C28" s="22"/>
      <c r="D28" s="80"/>
      <c r="E28" s="99"/>
      <c r="F28" s="99"/>
      <c r="G28" s="29"/>
      <c r="H28" s="29"/>
      <c r="I28" s="28"/>
      <c r="J28" s="28"/>
      <c r="K28" s="28">
        <f>K26-K27</f>
        <v>0</v>
      </c>
      <c r="L28" s="28">
        <f>L26-L27</f>
        <v>0</v>
      </c>
      <c r="M28" s="28">
        <f>M26-M27</f>
        <v>0</v>
      </c>
      <c r="N28" s="28"/>
      <c r="O28" s="28">
        <f>O26-O27</f>
        <v>0</v>
      </c>
      <c r="P28" s="28">
        <f>O28-L28</f>
        <v>0</v>
      </c>
      <c r="Q28" s="28" t="str">
        <f>IF(L28=0,"",P28/L28*100)</f>
        <v/>
      </c>
      <c r="R28" s="30"/>
    </row>
    <row r="29" customHeight="1" spans="1:18">
      <c r="A29" s="36" t="str">
        <f>填表信息!$A$6&amp;填表信息!$B$6</f>
        <v>产权持有人填表人：罗钰</v>
      </c>
      <c r="B29" s="36"/>
      <c r="C29" s="192"/>
      <c r="D29" s="193"/>
      <c r="E29" s="193"/>
      <c r="L29" s="36"/>
      <c r="M29" s="35"/>
      <c r="N29" s="36"/>
      <c r="O29" s="36" t="str">
        <f>填表信息!A46&amp;填表信息!B46</f>
        <v>评估人员：XXX</v>
      </c>
      <c r="P29" s="36"/>
      <c r="Q29" s="36"/>
      <c r="R29" s="36"/>
    </row>
    <row r="30" customHeight="1" spans="1:5">
      <c r="A30" s="37" t="str">
        <f>填表信息!A7&amp;" "&amp;TEXT(填表信息!B7,"yyyy年mm月dd日")</f>
        <v>填表日期： 2023年11月06日</v>
      </c>
      <c r="B30" s="47"/>
      <c r="C30" s="177"/>
      <c r="D30" s="194"/>
      <c r="E30" s="195"/>
    </row>
  </sheetData>
  <mergeCells count="21">
    <mergeCell ref="A1:R1"/>
    <mergeCell ref="A2:R2"/>
    <mergeCell ref="A4:J4"/>
    <mergeCell ref="K5:L5"/>
    <mergeCell ref="M5:O5"/>
    <mergeCell ref="A26:C26"/>
    <mergeCell ref="A27:C27"/>
    <mergeCell ref="A28:C28"/>
    <mergeCell ref="A5:A6"/>
    <mergeCell ref="B5:B6"/>
    <mergeCell ref="C5:C6"/>
    <mergeCell ref="D5:D6"/>
    <mergeCell ref="E5:E6"/>
    <mergeCell ref="F5:F6"/>
    <mergeCell ref="G5:G6"/>
    <mergeCell ref="H5:H6"/>
    <mergeCell ref="I5:I6"/>
    <mergeCell ref="J5:J6"/>
    <mergeCell ref="P5:P6"/>
    <mergeCell ref="Q5:Q6"/>
    <mergeCell ref="R5:R6"/>
  </mergeCells>
  <printOptions horizontalCentered="1"/>
  <pageMargins left="0.35" right="0.35" top="0.87" bottom="0.87" header="1.06" footer="0.51"/>
  <pageSetup paperSize="9" scale="83" fitToHeight="0" orientation="landscape"/>
  <headerFooter alignWithMargins="0"/>
  <legacyDrawing r:id="rId2"/>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7">
    <pageSetUpPr fitToPage="1"/>
  </sheetPr>
  <dimension ref="A1:P30"/>
  <sheetViews>
    <sheetView view="pageBreakPreview" zoomScaleNormal="100" workbookViewId="0">
      <selection activeCell="B7" sqref="B7:G7"/>
    </sheetView>
  </sheetViews>
  <sheetFormatPr defaultColWidth="9" defaultRowHeight="15.75" customHeight="1"/>
  <cols>
    <col min="1" max="1" width="3.9" style="13" customWidth="1"/>
    <col min="2" max="2" width="22" style="13" customWidth="1"/>
    <col min="3" max="3" width="9" style="13"/>
    <col min="4" max="4" width="28" style="13" customWidth="1"/>
    <col min="5" max="5" width="5.4" style="13" customWidth="1"/>
    <col min="6" max="6" width="6.5" style="13" customWidth="1"/>
    <col min="7" max="7" width="5.4" style="13" customWidth="1"/>
    <col min="8" max="9" width="5.1" style="13" customWidth="1"/>
    <col min="10" max="10" width="10" style="13" customWidth="1"/>
    <col min="11" max="11" width="11.6" style="13" customWidth="1"/>
    <col min="12" max="12" width="10.6" style="13" customWidth="1"/>
    <col min="13" max="13" width="13" style="13" customWidth="1"/>
    <col min="14" max="14" width="8.6" style="13" customWidth="1"/>
    <col min="15" max="15" width="8.1" style="13" customWidth="1"/>
    <col min="16" max="16384" width="9" style="13"/>
  </cols>
  <sheetData>
    <row r="1" s="11" customFormat="1" ht="30" customHeight="1" spans="1:16">
      <c r="A1" s="14" t="s">
        <v>1331</v>
      </c>
      <c r="B1" s="15"/>
      <c r="C1" s="15"/>
      <c r="D1" s="15"/>
      <c r="E1" s="15"/>
      <c r="F1" s="15"/>
      <c r="G1" s="15"/>
      <c r="H1" s="15"/>
      <c r="I1" s="15"/>
      <c r="J1" s="15"/>
      <c r="K1" s="15"/>
      <c r="L1" s="15"/>
      <c r="M1" s="15"/>
      <c r="N1" s="15"/>
      <c r="O1" s="15"/>
      <c r="P1" s="15"/>
    </row>
    <row r="2" ht="14.1" customHeight="1" spans="1:16">
      <c r="A2" s="16" t="str">
        <f>填表信息!A17&amp;" "&amp;TEXT(填表信息!B17,"yyyy年mm月dd日")</f>
        <v>评估基准日： 2023年07月31日</v>
      </c>
      <c r="B2" s="17"/>
      <c r="C2" s="17"/>
      <c r="D2" s="17"/>
      <c r="E2" s="17"/>
      <c r="F2" s="17"/>
      <c r="G2" s="17"/>
      <c r="H2" s="17"/>
      <c r="I2" s="17"/>
      <c r="J2" s="18"/>
      <c r="K2" s="18"/>
      <c r="L2" s="18"/>
      <c r="M2" s="18"/>
      <c r="N2" s="18"/>
      <c r="O2" s="18"/>
      <c r="P2" s="18"/>
    </row>
    <row r="3" ht="14.1" customHeight="1" spans="1:16">
      <c r="A3" s="17"/>
      <c r="B3" s="17"/>
      <c r="C3" s="17"/>
      <c r="D3" s="17"/>
      <c r="E3" s="17"/>
      <c r="F3" s="17"/>
      <c r="G3" s="17"/>
      <c r="H3" s="17"/>
      <c r="I3" s="17"/>
      <c r="J3" s="18"/>
      <c r="K3" s="18"/>
      <c r="L3" s="18"/>
      <c r="M3" s="18"/>
      <c r="N3" s="18"/>
      <c r="O3" s="19" t="s">
        <v>1332</v>
      </c>
      <c r="P3" s="19"/>
    </row>
    <row r="4" customHeight="1" spans="1:16">
      <c r="A4" s="54" t="str">
        <f>填表信息!A5&amp;填表信息!B5</f>
        <v>产权持有人：北京巴布科克·威尔科克斯有限公司</v>
      </c>
      <c r="B4" s="54"/>
      <c r="C4" s="54"/>
      <c r="D4" s="54"/>
      <c r="E4" s="54"/>
      <c r="F4" s="54"/>
      <c r="G4" s="54"/>
      <c r="H4" s="54"/>
      <c r="I4" s="54"/>
      <c r="P4" s="21" t="s">
        <v>353</v>
      </c>
    </row>
    <row r="5" s="46" customFormat="1" customHeight="1" spans="1:16">
      <c r="A5" s="163" t="s">
        <v>511</v>
      </c>
      <c r="B5" s="163" t="s">
        <v>669</v>
      </c>
      <c r="C5" s="183" t="s">
        <v>670</v>
      </c>
      <c r="D5" s="163" t="s">
        <v>671</v>
      </c>
      <c r="E5" s="163" t="s">
        <v>672</v>
      </c>
      <c r="F5" s="163" t="s">
        <v>1333</v>
      </c>
      <c r="G5" s="163" t="s">
        <v>674</v>
      </c>
      <c r="H5" s="163" t="s">
        <v>675</v>
      </c>
      <c r="I5" s="163" t="s">
        <v>676</v>
      </c>
      <c r="J5" s="163" t="s">
        <v>677</v>
      </c>
      <c r="K5" s="163" t="s">
        <v>544</v>
      </c>
      <c r="L5" s="163" t="s">
        <v>356</v>
      </c>
      <c r="M5" s="163" t="s">
        <v>248</v>
      </c>
      <c r="N5" s="163" t="s">
        <v>357</v>
      </c>
      <c r="O5" s="163" t="s">
        <v>515</v>
      </c>
      <c r="P5" s="163" t="s">
        <v>516</v>
      </c>
    </row>
    <row r="6" s="46" customFormat="1" ht="13" spans="1:16">
      <c r="A6" s="165"/>
      <c r="B6" s="165"/>
      <c r="C6" s="184"/>
      <c r="D6" s="165"/>
      <c r="E6" s="165"/>
      <c r="F6" s="165"/>
      <c r="G6" s="165"/>
      <c r="H6" s="165"/>
      <c r="I6" s="165"/>
      <c r="J6" s="165"/>
      <c r="K6" s="165"/>
      <c r="L6" s="165"/>
      <c r="M6" s="165"/>
      <c r="N6" s="165"/>
      <c r="O6" s="165"/>
      <c r="P6" s="165"/>
    </row>
    <row r="7" customHeight="1" spans="1:16">
      <c r="A7" s="24">
        <v>1</v>
      </c>
      <c r="B7" s="153"/>
      <c r="C7" s="102"/>
      <c r="D7" s="185"/>
      <c r="E7" s="26"/>
      <c r="F7" s="22"/>
      <c r="G7" s="22"/>
      <c r="H7" s="24"/>
      <c r="I7" s="24"/>
      <c r="J7" s="28"/>
      <c r="K7" s="28"/>
      <c r="L7" s="28"/>
      <c r="M7" s="28"/>
      <c r="N7" s="28">
        <f>M7-L7</f>
        <v>0</v>
      </c>
      <c r="O7" s="28" t="str">
        <f>IF(L7=0,"",N7/L7*100)</f>
        <v/>
      </c>
      <c r="P7" s="29"/>
    </row>
    <row r="8" customHeight="1" spans="1:16">
      <c r="A8" s="24"/>
      <c r="B8" s="24"/>
      <c r="C8" s="102"/>
      <c r="D8" s="30"/>
      <c r="E8" s="26"/>
      <c r="F8" s="24"/>
      <c r="G8" s="24"/>
      <c r="H8" s="24"/>
      <c r="I8" s="24"/>
      <c r="J8" s="28"/>
      <c r="K8" s="29"/>
      <c r="L8" s="29"/>
      <c r="M8" s="29"/>
      <c r="N8" s="28">
        <f t="shared" ref="N8:N28" si="0">M8-L8</f>
        <v>0</v>
      </c>
      <c r="O8" s="28" t="str">
        <f t="shared" ref="O8:O28" si="1">IF(L8=0,"",N8/L8*100)</f>
        <v/>
      </c>
      <c r="P8" s="29"/>
    </row>
    <row r="9" customHeight="1" spans="1:16">
      <c r="A9" s="24"/>
      <c r="B9" s="24"/>
      <c r="C9" s="102"/>
      <c r="D9" s="30"/>
      <c r="E9" s="26"/>
      <c r="F9" s="24"/>
      <c r="G9" s="24"/>
      <c r="H9" s="24"/>
      <c r="I9" s="24"/>
      <c r="J9" s="28"/>
      <c r="K9" s="28"/>
      <c r="L9" s="28"/>
      <c r="M9" s="28"/>
      <c r="N9" s="28">
        <f t="shared" si="0"/>
        <v>0</v>
      </c>
      <c r="O9" s="28" t="str">
        <f t="shared" si="1"/>
        <v/>
      </c>
      <c r="P9" s="29"/>
    </row>
    <row r="10" customHeight="1" spans="1:16">
      <c r="A10" s="24"/>
      <c r="B10" s="24"/>
      <c r="C10" s="102"/>
      <c r="D10" s="30"/>
      <c r="E10" s="26"/>
      <c r="F10" s="24"/>
      <c r="G10" s="24"/>
      <c r="H10" s="24"/>
      <c r="I10" s="24"/>
      <c r="J10" s="28"/>
      <c r="K10" s="28"/>
      <c r="L10" s="28"/>
      <c r="M10" s="28"/>
      <c r="N10" s="28">
        <f t="shared" si="0"/>
        <v>0</v>
      </c>
      <c r="O10" s="28" t="str">
        <f t="shared" si="1"/>
        <v/>
      </c>
      <c r="P10" s="29"/>
    </row>
    <row r="11" customHeight="1" spans="1:16">
      <c r="A11" s="24"/>
      <c r="B11" s="24"/>
      <c r="C11" s="102"/>
      <c r="D11" s="30"/>
      <c r="E11" s="26"/>
      <c r="F11" s="24"/>
      <c r="G11" s="24"/>
      <c r="H11" s="24"/>
      <c r="I11" s="24"/>
      <c r="J11" s="28"/>
      <c r="K11" s="28"/>
      <c r="L11" s="28"/>
      <c r="M11" s="28"/>
      <c r="N11" s="28">
        <f t="shared" si="0"/>
        <v>0</v>
      </c>
      <c r="O11" s="28" t="str">
        <f t="shared" si="1"/>
        <v/>
      </c>
      <c r="P11" s="29"/>
    </row>
    <row r="12" customHeight="1" spans="1:16">
      <c r="A12" s="24"/>
      <c r="B12" s="24"/>
      <c r="C12" s="102"/>
      <c r="D12" s="30"/>
      <c r="E12" s="26"/>
      <c r="F12" s="24"/>
      <c r="G12" s="24"/>
      <c r="H12" s="24"/>
      <c r="I12" s="24"/>
      <c r="J12" s="28"/>
      <c r="K12" s="28"/>
      <c r="L12" s="28"/>
      <c r="M12" s="28"/>
      <c r="N12" s="28">
        <f t="shared" si="0"/>
        <v>0</v>
      </c>
      <c r="O12" s="28" t="str">
        <f t="shared" si="1"/>
        <v/>
      </c>
      <c r="P12" s="29"/>
    </row>
    <row r="13" customHeight="1" spans="1:16">
      <c r="A13" s="24"/>
      <c r="B13" s="24"/>
      <c r="C13" s="102"/>
      <c r="D13" s="30"/>
      <c r="E13" s="26"/>
      <c r="F13" s="24"/>
      <c r="G13" s="24"/>
      <c r="H13" s="24"/>
      <c r="I13" s="24"/>
      <c r="J13" s="28"/>
      <c r="K13" s="28"/>
      <c r="L13" s="28"/>
      <c r="M13" s="28"/>
      <c r="N13" s="28">
        <f t="shared" si="0"/>
        <v>0</v>
      </c>
      <c r="O13" s="28" t="str">
        <f t="shared" si="1"/>
        <v/>
      </c>
      <c r="P13" s="29"/>
    </row>
    <row r="14" customHeight="1" spans="1:16">
      <c r="A14" s="24"/>
      <c r="B14" s="24"/>
      <c r="C14" s="102"/>
      <c r="D14" s="30"/>
      <c r="E14" s="26"/>
      <c r="F14" s="24"/>
      <c r="G14" s="24"/>
      <c r="H14" s="24"/>
      <c r="I14" s="24"/>
      <c r="J14" s="28"/>
      <c r="K14" s="28"/>
      <c r="L14" s="28"/>
      <c r="M14" s="28"/>
      <c r="N14" s="28">
        <f t="shared" si="0"/>
        <v>0</v>
      </c>
      <c r="O14" s="28" t="str">
        <f t="shared" si="1"/>
        <v/>
      </c>
      <c r="P14" s="29"/>
    </row>
    <row r="15" customHeight="1" spans="1:16">
      <c r="A15" s="24"/>
      <c r="B15" s="24"/>
      <c r="C15" s="102"/>
      <c r="D15" s="30"/>
      <c r="E15" s="26"/>
      <c r="F15" s="24"/>
      <c r="G15" s="24"/>
      <c r="H15" s="24"/>
      <c r="I15" s="24"/>
      <c r="J15" s="28"/>
      <c r="K15" s="28"/>
      <c r="L15" s="28"/>
      <c r="M15" s="28"/>
      <c r="N15" s="28">
        <f t="shared" si="0"/>
        <v>0</v>
      </c>
      <c r="O15" s="28" t="str">
        <f t="shared" si="1"/>
        <v/>
      </c>
      <c r="P15" s="29"/>
    </row>
    <row r="16" customHeight="1" spans="1:16">
      <c r="A16" s="24"/>
      <c r="B16" s="24"/>
      <c r="C16" s="102"/>
      <c r="D16" s="30"/>
      <c r="E16" s="26"/>
      <c r="F16" s="24"/>
      <c r="G16" s="24"/>
      <c r="H16" s="24"/>
      <c r="I16" s="24"/>
      <c r="J16" s="28"/>
      <c r="K16" s="28"/>
      <c r="L16" s="28"/>
      <c r="M16" s="28"/>
      <c r="N16" s="28">
        <f t="shared" si="0"/>
        <v>0</v>
      </c>
      <c r="O16" s="28" t="str">
        <f t="shared" si="1"/>
        <v/>
      </c>
      <c r="P16" s="29"/>
    </row>
    <row r="17" customHeight="1" spans="1:16">
      <c r="A17" s="24"/>
      <c r="B17" s="43"/>
      <c r="C17" s="102"/>
      <c r="D17" s="30"/>
      <c r="E17" s="26"/>
      <c r="F17" s="24"/>
      <c r="G17" s="24"/>
      <c r="H17" s="24"/>
      <c r="I17" s="24"/>
      <c r="J17" s="28"/>
      <c r="K17" s="28"/>
      <c r="L17" s="28"/>
      <c r="M17" s="28"/>
      <c r="N17" s="28">
        <f t="shared" si="0"/>
        <v>0</v>
      </c>
      <c r="O17" s="28" t="str">
        <f t="shared" si="1"/>
        <v/>
      </c>
      <c r="P17" s="29"/>
    </row>
    <row r="18" customHeight="1" spans="1:16">
      <c r="A18" s="24"/>
      <c r="B18" s="24"/>
      <c r="C18" s="102"/>
      <c r="D18" s="30"/>
      <c r="E18" s="26"/>
      <c r="F18" s="24"/>
      <c r="G18" s="24"/>
      <c r="H18" s="24"/>
      <c r="I18" s="24"/>
      <c r="J18" s="28"/>
      <c r="K18" s="28"/>
      <c r="L18" s="28"/>
      <c r="M18" s="28"/>
      <c r="N18" s="28">
        <f t="shared" si="0"/>
        <v>0</v>
      </c>
      <c r="O18" s="28" t="str">
        <f t="shared" si="1"/>
        <v/>
      </c>
      <c r="P18" s="29"/>
    </row>
    <row r="19" customHeight="1" spans="1:16">
      <c r="A19" s="24"/>
      <c r="B19" s="24"/>
      <c r="C19" s="102"/>
      <c r="D19" s="30"/>
      <c r="E19" s="26"/>
      <c r="F19" s="24"/>
      <c r="G19" s="24"/>
      <c r="H19" s="24"/>
      <c r="I19" s="24"/>
      <c r="J19" s="28"/>
      <c r="K19" s="28"/>
      <c r="L19" s="28"/>
      <c r="M19" s="28"/>
      <c r="N19" s="28">
        <f t="shared" si="0"/>
        <v>0</v>
      </c>
      <c r="O19" s="28" t="str">
        <f t="shared" si="1"/>
        <v/>
      </c>
      <c r="P19" s="29"/>
    </row>
    <row r="20" customHeight="1" spans="1:16">
      <c r="A20" s="24"/>
      <c r="B20" s="24"/>
      <c r="C20" s="102"/>
      <c r="D20" s="30"/>
      <c r="E20" s="26"/>
      <c r="F20" s="24"/>
      <c r="G20" s="24"/>
      <c r="H20" s="24"/>
      <c r="I20" s="24"/>
      <c r="J20" s="28"/>
      <c r="K20" s="28"/>
      <c r="L20" s="28"/>
      <c r="M20" s="28"/>
      <c r="N20" s="28">
        <f t="shared" si="0"/>
        <v>0</v>
      </c>
      <c r="O20" s="28" t="str">
        <f t="shared" si="1"/>
        <v/>
      </c>
      <c r="P20" s="29"/>
    </row>
    <row r="21" customHeight="1" spans="1:16">
      <c r="A21" s="24"/>
      <c r="B21" s="24"/>
      <c r="C21" s="102"/>
      <c r="D21" s="30"/>
      <c r="E21" s="26"/>
      <c r="F21" s="24"/>
      <c r="G21" s="24"/>
      <c r="H21" s="24"/>
      <c r="I21" s="24"/>
      <c r="J21" s="28"/>
      <c r="K21" s="28"/>
      <c r="L21" s="28"/>
      <c r="M21" s="28"/>
      <c r="N21" s="28">
        <f t="shared" si="0"/>
        <v>0</v>
      </c>
      <c r="O21" s="28" t="str">
        <f t="shared" si="1"/>
        <v/>
      </c>
      <c r="P21" s="29"/>
    </row>
    <row r="22" customHeight="1" spans="1:16">
      <c r="A22" s="24"/>
      <c r="B22" s="24"/>
      <c r="C22" s="102"/>
      <c r="D22" s="30"/>
      <c r="E22" s="26"/>
      <c r="F22" s="24"/>
      <c r="G22" s="24"/>
      <c r="H22" s="24"/>
      <c r="I22" s="24"/>
      <c r="J22" s="28"/>
      <c r="K22" s="28"/>
      <c r="L22" s="28"/>
      <c r="M22" s="28"/>
      <c r="N22" s="28">
        <f t="shared" si="0"/>
        <v>0</v>
      </c>
      <c r="O22" s="28" t="str">
        <f t="shared" si="1"/>
        <v/>
      </c>
      <c r="P22" s="29"/>
    </row>
    <row r="23" customHeight="1" spans="1:16">
      <c r="A23" s="24"/>
      <c r="B23" s="24"/>
      <c r="C23" s="102"/>
      <c r="D23" s="30"/>
      <c r="E23" s="26"/>
      <c r="F23" s="24"/>
      <c r="G23" s="24"/>
      <c r="H23" s="24"/>
      <c r="I23" s="24"/>
      <c r="J23" s="28"/>
      <c r="K23" s="28"/>
      <c r="L23" s="28"/>
      <c r="M23" s="28"/>
      <c r="N23" s="28">
        <f t="shared" si="0"/>
        <v>0</v>
      </c>
      <c r="O23" s="28" t="str">
        <f t="shared" si="1"/>
        <v/>
      </c>
      <c r="P23" s="29"/>
    </row>
    <row r="24" customHeight="1" spans="1:16">
      <c r="A24" s="24"/>
      <c r="B24" s="24"/>
      <c r="C24" s="102"/>
      <c r="D24" s="30"/>
      <c r="E24" s="26"/>
      <c r="F24" s="24"/>
      <c r="G24" s="24"/>
      <c r="H24" s="24"/>
      <c r="I24" s="24"/>
      <c r="J24" s="28"/>
      <c r="K24" s="28"/>
      <c r="L24" s="28"/>
      <c r="M24" s="28"/>
      <c r="N24" s="28">
        <f t="shared" si="0"/>
        <v>0</v>
      </c>
      <c r="O24" s="28" t="str">
        <f t="shared" si="1"/>
        <v/>
      </c>
      <c r="P24" s="29"/>
    </row>
    <row r="25" customHeight="1" spans="1:16">
      <c r="A25" s="24"/>
      <c r="B25" s="24"/>
      <c r="C25" s="102"/>
      <c r="D25" s="30"/>
      <c r="E25" s="26"/>
      <c r="F25" s="24"/>
      <c r="G25" s="24"/>
      <c r="H25" s="24"/>
      <c r="I25" s="24"/>
      <c r="J25" s="28"/>
      <c r="K25" s="28"/>
      <c r="L25" s="28"/>
      <c r="M25" s="28"/>
      <c r="N25" s="28">
        <f t="shared" si="0"/>
        <v>0</v>
      </c>
      <c r="O25" s="28" t="str">
        <f t="shared" si="1"/>
        <v/>
      </c>
      <c r="P25" s="29"/>
    </row>
    <row r="26" customHeight="1" spans="1:16">
      <c r="A26" s="24"/>
      <c r="B26" s="24"/>
      <c r="C26" s="102"/>
      <c r="D26" s="30"/>
      <c r="E26" s="26"/>
      <c r="F26" s="24"/>
      <c r="G26" s="24"/>
      <c r="H26" s="24"/>
      <c r="I26" s="24"/>
      <c r="J26" s="28"/>
      <c r="K26" s="28"/>
      <c r="L26" s="28"/>
      <c r="M26" s="28"/>
      <c r="N26" s="28">
        <f t="shared" si="0"/>
        <v>0</v>
      </c>
      <c r="O26" s="28" t="str">
        <f t="shared" si="1"/>
        <v/>
      </c>
      <c r="P26" s="29"/>
    </row>
    <row r="27" customHeight="1" spans="1:16">
      <c r="A27" s="24"/>
      <c r="B27" s="24"/>
      <c r="C27" s="102"/>
      <c r="D27" s="30"/>
      <c r="E27" s="26"/>
      <c r="F27" s="24"/>
      <c r="G27" s="24"/>
      <c r="H27" s="24"/>
      <c r="I27" s="24"/>
      <c r="J27" s="28"/>
      <c r="K27" s="28"/>
      <c r="L27" s="28"/>
      <c r="M27" s="28"/>
      <c r="N27" s="28">
        <f t="shared" si="0"/>
        <v>0</v>
      </c>
      <c r="O27" s="28" t="str">
        <f t="shared" si="1"/>
        <v/>
      </c>
      <c r="P27" s="29"/>
    </row>
    <row r="28" customHeight="1" spans="1:16">
      <c r="A28" s="24"/>
      <c r="B28" s="32" t="s">
        <v>522</v>
      </c>
      <c r="C28" s="186"/>
      <c r="D28" s="33"/>
      <c r="E28" s="26"/>
      <c r="F28" s="24"/>
      <c r="G28" s="24"/>
      <c r="H28" s="24"/>
      <c r="I28" s="24"/>
      <c r="J28" s="28"/>
      <c r="K28" s="28">
        <f>SUM(K7:K27)</f>
        <v>0</v>
      </c>
      <c r="L28" s="28">
        <f>SUM(L7:L27)</f>
        <v>0</v>
      </c>
      <c r="M28" s="28">
        <f>SUM(M7:M27)</f>
        <v>0</v>
      </c>
      <c r="N28" s="28">
        <f t="shared" si="0"/>
        <v>0</v>
      </c>
      <c r="O28" s="28" t="str">
        <f t="shared" si="1"/>
        <v/>
      </c>
      <c r="P28" s="29"/>
    </row>
    <row r="29" s="47" customFormat="1" customHeight="1" spans="1:16">
      <c r="A29" s="36" t="str">
        <f>填表信息!$A$6&amp;填表信息!$B$6</f>
        <v>产权持有人填表人：罗钰</v>
      </c>
      <c r="B29" s="36"/>
      <c r="C29" s="36"/>
      <c r="D29" s="36"/>
      <c r="E29" s="36"/>
      <c r="F29" s="177"/>
      <c r="G29" s="177"/>
      <c r="H29" s="177"/>
      <c r="I29" s="177"/>
      <c r="J29" s="187"/>
      <c r="L29" s="36"/>
      <c r="M29" s="36" t="str">
        <f>填表信息!A47&amp;填表信息!B47</f>
        <v>评估人员：XXX</v>
      </c>
      <c r="N29" s="36"/>
      <c r="O29" s="36"/>
      <c r="P29" s="36"/>
    </row>
    <row r="30" s="47" customFormat="1" customHeight="1" spans="1:5">
      <c r="A30" s="37" t="str">
        <f>填表信息!A7&amp;" "&amp;TEXT(填表信息!B7,"yyyy年mm月dd日")</f>
        <v>填表日期： 2023年11月06日</v>
      </c>
      <c r="E30" s="168"/>
    </row>
  </sheetData>
  <mergeCells count="21">
    <mergeCell ref="A1:P1"/>
    <mergeCell ref="A2:P2"/>
    <mergeCell ref="O3:P3"/>
    <mergeCell ref="A4:I4"/>
    <mergeCell ref="B28:D28"/>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 ref="P5:P6"/>
  </mergeCells>
  <printOptions horizontalCentered="1"/>
  <pageMargins left="1" right="1" top="0.87" bottom="0.87" header="1.06" footer="0.51"/>
  <pageSetup paperSize="9" scale="71" fitToHeight="0" orientation="landscape"/>
  <headerFooter alignWithMargins="0"/>
  <legacyDrawing r:id="rId2"/>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8">
    <pageSetUpPr fitToPage="1"/>
  </sheetPr>
  <dimension ref="A1:I29"/>
  <sheetViews>
    <sheetView view="pageBreakPreview" zoomScaleNormal="100" topLeftCell="A6" workbookViewId="0">
      <selection activeCell="B17" sqref="B17"/>
    </sheetView>
  </sheetViews>
  <sheetFormatPr defaultColWidth="9" defaultRowHeight="15.75" customHeight="1"/>
  <cols>
    <col min="1" max="1" width="5.5" style="13" customWidth="1"/>
    <col min="2" max="2" width="17.9" style="13" customWidth="1"/>
    <col min="3" max="3" width="12" style="13" customWidth="1"/>
    <col min="4" max="4" width="14.1" style="13" customWidth="1"/>
    <col min="5" max="5" width="14.5" style="13" customWidth="1"/>
    <col min="6" max="6" width="12.1" style="13" customWidth="1"/>
    <col min="7" max="7" width="13.1" style="13" customWidth="1"/>
    <col min="8" max="8" width="22.6" style="13" customWidth="1"/>
    <col min="9" max="16384" width="9" style="13"/>
  </cols>
  <sheetData>
    <row r="1" s="11" customFormat="1" ht="30" customHeight="1" spans="1:8">
      <c r="A1" s="14" t="s">
        <v>1334</v>
      </c>
      <c r="B1" s="15"/>
      <c r="C1" s="15"/>
      <c r="D1" s="15"/>
      <c r="E1" s="15"/>
      <c r="F1" s="15"/>
      <c r="G1" s="15"/>
      <c r="H1" s="15"/>
    </row>
    <row r="2" ht="14.1" customHeight="1" spans="1:8">
      <c r="A2" s="16" t="str">
        <f>填表信息!A17&amp;" "&amp;TEXT(填表信息!B17,"yyyy年mm月dd日")</f>
        <v>评估基准日： 2023年07月31日</v>
      </c>
      <c r="B2" s="17"/>
      <c r="C2" s="17"/>
      <c r="D2" s="17"/>
      <c r="E2" s="17"/>
      <c r="F2" s="17"/>
      <c r="G2" s="17"/>
      <c r="H2" s="17"/>
    </row>
    <row r="3" ht="14.1" customHeight="1" spans="1:8">
      <c r="A3" s="17"/>
      <c r="B3" s="17"/>
      <c r="C3" s="17"/>
      <c r="D3" s="17"/>
      <c r="E3" s="17"/>
      <c r="F3" s="17"/>
      <c r="G3" s="17"/>
      <c r="H3" s="53" t="s">
        <v>1335</v>
      </c>
    </row>
    <row r="4" customHeight="1" spans="1:9">
      <c r="A4" s="143" t="str">
        <f>填表信息!A5&amp;填表信息!B5</f>
        <v>产权持有人：北京巴布科克·威尔科克斯有限公司</v>
      </c>
      <c r="B4" s="143"/>
      <c r="C4" s="143"/>
      <c r="D4" s="143"/>
      <c r="E4" s="143"/>
      <c r="F4" s="143"/>
      <c r="G4" s="143"/>
      <c r="H4" s="21" t="s">
        <v>353</v>
      </c>
      <c r="I4" s="144"/>
    </row>
    <row r="5" s="12" customFormat="1" customHeight="1" spans="1:9">
      <c r="A5" s="22" t="s">
        <v>511</v>
      </c>
      <c r="B5" s="22" t="s">
        <v>1336</v>
      </c>
      <c r="C5" s="22" t="s">
        <v>576</v>
      </c>
      <c r="D5" s="23" t="s">
        <v>356</v>
      </c>
      <c r="E5" s="22" t="s">
        <v>248</v>
      </c>
      <c r="F5" s="22" t="s">
        <v>357</v>
      </c>
      <c r="G5" s="22" t="s">
        <v>637</v>
      </c>
      <c r="H5" s="22" t="s">
        <v>516</v>
      </c>
      <c r="I5" s="177"/>
    </row>
    <row r="6" customHeight="1" spans="1:8">
      <c r="A6" s="24"/>
      <c r="B6" s="30"/>
      <c r="C6" s="26"/>
      <c r="D6" s="28"/>
      <c r="E6" s="28"/>
      <c r="F6" s="28">
        <f>E6-D6</f>
        <v>0</v>
      </c>
      <c r="G6" s="28" t="str">
        <f>IF(D6=0,"",F6/D6*100)</f>
        <v/>
      </c>
      <c r="H6" s="29"/>
    </row>
    <row r="7" customHeight="1" spans="1:8">
      <c r="A7" s="24"/>
      <c r="B7" s="30"/>
      <c r="C7" s="26"/>
      <c r="D7" s="28"/>
      <c r="E7" s="28"/>
      <c r="F7" s="28">
        <f t="shared" ref="F7:F27" si="0">E7-D7</f>
        <v>0</v>
      </c>
      <c r="G7" s="28" t="str">
        <f t="shared" ref="G7:G27" si="1">IF(D7=0,"",F7/D7*100)</f>
        <v/>
      </c>
      <c r="H7" s="29"/>
    </row>
    <row r="8" customHeight="1" spans="1:8">
      <c r="A8" s="24"/>
      <c r="B8" s="30"/>
      <c r="C8" s="26"/>
      <c r="D8" s="28"/>
      <c r="E8" s="28"/>
      <c r="F8" s="28">
        <f t="shared" si="0"/>
        <v>0</v>
      </c>
      <c r="G8" s="28" t="str">
        <f t="shared" si="1"/>
        <v/>
      </c>
      <c r="H8" s="29"/>
    </row>
    <row r="9" customHeight="1" spans="1:8">
      <c r="A9" s="24"/>
      <c r="B9" s="30"/>
      <c r="C9" s="26"/>
      <c r="D9" s="28"/>
      <c r="E9" s="28"/>
      <c r="F9" s="28">
        <f t="shared" si="0"/>
        <v>0</v>
      </c>
      <c r="G9" s="28" t="str">
        <f t="shared" si="1"/>
        <v/>
      </c>
      <c r="H9" s="29"/>
    </row>
    <row r="10" customHeight="1" spans="1:8">
      <c r="A10" s="24"/>
      <c r="B10" s="30"/>
      <c r="C10" s="26"/>
      <c r="D10" s="28"/>
      <c r="E10" s="28"/>
      <c r="F10" s="28">
        <f t="shared" si="0"/>
        <v>0</v>
      </c>
      <c r="G10" s="28" t="str">
        <f t="shared" si="1"/>
        <v/>
      </c>
      <c r="H10" s="29"/>
    </row>
    <row r="11" customHeight="1" spans="1:8">
      <c r="A11" s="24"/>
      <c r="B11" s="30"/>
      <c r="C11" s="26"/>
      <c r="D11" s="28"/>
      <c r="E11" s="28"/>
      <c r="F11" s="28">
        <f t="shared" si="0"/>
        <v>0</v>
      </c>
      <c r="G11" s="28" t="str">
        <f t="shared" si="1"/>
        <v/>
      </c>
      <c r="H11" s="29"/>
    </row>
    <row r="12" customHeight="1" spans="1:8">
      <c r="A12" s="24"/>
      <c r="B12" s="30"/>
      <c r="C12" s="26"/>
      <c r="D12" s="28"/>
      <c r="E12" s="28"/>
      <c r="F12" s="28">
        <f t="shared" si="0"/>
        <v>0</v>
      </c>
      <c r="G12" s="28" t="str">
        <f t="shared" si="1"/>
        <v/>
      </c>
      <c r="H12" s="29"/>
    </row>
    <row r="13" customHeight="1" spans="1:8">
      <c r="A13" s="24"/>
      <c r="B13" s="30"/>
      <c r="C13" s="26"/>
      <c r="D13" s="28"/>
      <c r="E13" s="28"/>
      <c r="F13" s="28">
        <f t="shared" si="0"/>
        <v>0</v>
      </c>
      <c r="G13" s="28" t="str">
        <f t="shared" si="1"/>
        <v/>
      </c>
      <c r="H13" s="29"/>
    </row>
    <row r="14" customHeight="1" spans="1:8">
      <c r="A14" s="24"/>
      <c r="B14" s="30"/>
      <c r="C14" s="26"/>
      <c r="D14" s="28"/>
      <c r="E14" s="28"/>
      <c r="F14" s="28">
        <f t="shared" si="0"/>
        <v>0</v>
      </c>
      <c r="G14" s="28" t="str">
        <f t="shared" si="1"/>
        <v/>
      </c>
      <c r="H14" s="29"/>
    </row>
    <row r="15" customHeight="1" spans="1:8">
      <c r="A15" s="24"/>
      <c r="B15" s="30"/>
      <c r="C15" s="26"/>
      <c r="D15" s="28"/>
      <c r="E15" s="28"/>
      <c r="F15" s="28">
        <f t="shared" si="0"/>
        <v>0</v>
      </c>
      <c r="G15" s="28" t="str">
        <f t="shared" si="1"/>
        <v/>
      </c>
      <c r="H15" s="29"/>
    </row>
    <row r="16" customHeight="1" spans="1:8">
      <c r="A16" s="24"/>
      <c r="B16" s="30"/>
      <c r="C16" s="26"/>
      <c r="D16" s="28"/>
      <c r="E16" s="28"/>
      <c r="F16" s="28">
        <f t="shared" si="0"/>
        <v>0</v>
      </c>
      <c r="G16" s="28" t="str">
        <f t="shared" si="1"/>
        <v/>
      </c>
      <c r="H16" s="29"/>
    </row>
    <row r="17" customHeight="1" spans="1:8">
      <c r="A17" s="24"/>
      <c r="B17" s="31"/>
      <c r="C17" s="26"/>
      <c r="D17" s="28"/>
      <c r="E17" s="28"/>
      <c r="F17" s="28">
        <f t="shared" si="0"/>
        <v>0</v>
      </c>
      <c r="G17" s="28" t="str">
        <f t="shared" si="1"/>
        <v/>
      </c>
      <c r="H17" s="29"/>
    </row>
    <row r="18" customHeight="1" spans="1:8">
      <c r="A18" s="24"/>
      <c r="B18" s="30"/>
      <c r="C18" s="26"/>
      <c r="D18" s="28"/>
      <c r="E18" s="28"/>
      <c r="F18" s="28">
        <f t="shared" si="0"/>
        <v>0</v>
      </c>
      <c r="G18" s="28" t="str">
        <f t="shared" si="1"/>
        <v/>
      </c>
      <c r="H18" s="29"/>
    </row>
    <row r="19" customHeight="1" spans="1:8">
      <c r="A19" s="24"/>
      <c r="B19" s="30"/>
      <c r="C19" s="26"/>
      <c r="D19" s="28"/>
      <c r="E19" s="28"/>
      <c r="F19" s="28">
        <f t="shared" si="0"/>
        <v>0</v>
      </c>
      <c r="G19" s="28" t="str">
        <f t="shared" si="1"/>
        <v/>
      </c>
      <c r="H19" s="29"/>
    </row>
    <row r="20" customHeight="1" spans="1:8">
      <c r="A20" s="24"/>
      <c r="B20" s="30"/>
      <c r="C20" s="26"/>
      <c r="D20" s="28"/>
      <c r="E20" s="28"/>
      <c r="F20" s="28">
        <f t="shared" si="0"/>
        <v>0</v>
      </c>
      <c r="G20" s="28" t="str">
        <f t="shared" si="1"/>
        <v/>
      </c>
      <c r="H20" s="29"/>
    </row>
    <row r="21" customHeight="1" spans="1:8">
      <c r="A21" s="24"/>
      <c r="B21" s="30"/>
      <c r="C21" s="26"/>
      <c r="D21" s="28"/>
      <c r="E21" s="28"/>
      <c r="F21" s="28">
        <f t="shared" si="0"/>
        <v>0</v>
      </c>
      <c r="G21" s="28" t="str">
        <f t="shared" si="1"/>
        <v/>
      </c>
      <c r="H21" s="29"/>
    </row>
    <row r="22" customHeight="1" spans="1:8">
      <c r="A22" s="24"/>
      <c r="B22" s="30"/>
      <c r="C22" s="26"/>
      <c r="D22" s="28"/>
      <c r="E22" s="28"/>
      <c r="F22" s="28">
        <f t="shared" si="0"/>
        <v>0</v>
      </c>
      <c r="G22" s="28" t="str">
        <f t="shared" si="1"/>
        <v/>
      </c>
      <c r="H22" s="29"/>
    </row>
    <row r="23" customHeight="1" spans="1:8">
      <c r="A23" s="24"/>
      <c r="B23" s="30"/>
      <c r="C23" s="26"/>
      <c r="D23" s="28"/>
      <c r="E23" s="28"/>
      <c r="F23" s="28">
        <f t="shared" si="0"/>
        <v>0</v>
      </c>
      <c r="G23" s="28" t="str">
        <f t="shared" si="1"/>
        <v/>
      </c>
      <c r="H23" s="29"/>
    </row>
    <row r="24" customHeight="1" spans="1:8">
      <c r="A24" s="24"/>
      <c r="B24" s="30"/>
      <c r="C24" s="26"/>
      <c r="D24" s="28"/>
      <c r="E24" s="28"/>
      <c r="F24" s="28">
        <f t="shared" si="0"/>
        <v>0</v>
      </c>
      <c r="G24" s="28" t="str">
        <f t="shared" si="1"/>
        <v/>
      </c>
      <c r="H24" s="29"/>
    </row>
    <row r="25" customHeight="1" spans="1:8">
      <c r="A25" s="24"/>
      <c r="B25" s="30"/>
      <c r="C25" s="26"/>
      <c r="D25" s="28"/>
      <c r="E25" s="28"/>
      <c r="F25" s="28">
        <f t="shared" si="0"/>
        <v>0</v>
      </c>
      <c r="G25" s="28" t="str">
        <f t="shared" si="1"/>
        <v/>
      </c>
      <c r="H25" s="29"/>
    </row>
    <row r="26" customHeight="1" spans="1:8">
      <c r="A26" s="24"/>
      <c r="B26" s="30"/>
      <c r="C26" s="26"/>
      <c r="D26" s="28"/>
      <c r="E26" s="28"/>
      <c r="F26" s="28">
        <f t="shared" si="0"/>
        <v>0</v>
      </c>
      <c r="G26" s="28" t="str">
        <f t="shared" si="1"/>
        <v/>
      </c>
      <c r="H26" s="29"/>
    </row>
    <row r="27" customHeight="1" spans="1:8">
      <c r="A27" s="32" t="s">
        <v>680</v>
      </c>
      <c r="B27" s="63"/>
      <c r="C27" s="26"/>
      <c r="D27" s="28">
        <f>SUM(D6:D26)</f>
        <v>0</v>
      </c>
      <c r="E27" s="28">
        <f>SUM(E6:E26)</f>
        <v>0</v>
      </c>
      <c r="F27" s="28">
        <f t="shared" si="0"/>
        <v>0</v>
      </c>
      <c r="G27" s="28" t="str">
        <f t="shared" si="1"/>
        <v/>
      </c>
      <c r="H27" s="29"/>
    </row>
    <row r="28" customHeight="1" spans="1:8">
      <c r="A28" s="34" t="str">
        <f>填表信息!$A$6&amp;填表信息!$B$6</f>
        <v>产权持有人填表人：罗钰</v>
      </c>
      <c r="B28" s="182"/>
      <c r="C28" s="182"/>
      <c r="D28" s="182"/>
      <c r="E28" s="36" t="str">
        <f>填表信息!A48&amp;填表信息!B48</f>
        <v>评估人员：XXX</v>
      </c>
      <c r="F28" s="35"/>
      <c r="G28" s="36"/>
      <c r="H28" s="36"/>
    </row>
    <row r="29" customHeight="1" spans="1:1">
      <c r="A29" s="37" t="str">
        <f>填表信息!A7&amp;" "&amp;TEXT(填表信息!B7,"yyyy年mm月dd日")</f>
        <v>填表日期： 2023年11月06日</v>
      </c>
    </row>
  </sheetData>
  <mergeCells count="3">
    <mergeCell ref="A1:H1"/>
    <mergeCell ref="A2:H2"/>
    <mergeCell ref="A27:B27"/>
  </mergeCells>
  <printOptions horizontalCentered="1"/>
  <pageMargins left="1" right="1" top="0.87" bottom="0.87" header="1.06" footer="0.51"/>
  <pageSetup paperSize="9" fitToHeight="0" orientation="landscape"/>
  <headerFooter alignWithMargins="0"/>
  <legacyDrawing r:id="rId2"/>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9">
    <tabColor rgb="FF92D050"/>
    <pageSetUpPr fitToPage="1"/>
  </sheetPr>
  <dimension ref="A1:I29"/>
  <sheetViews>
    <sheetView view="pageBreakPreview" zoomScaleNormal="100" topLeftCell="A6" workbookViewId="0">
      <selection activeCell="L31" sqref="L31"/>
    </sheetView>
  </sheetViews>
  <sheetFormatPr defaultColWidth="9" defaultRowHeight="15.75" customHeight="1"/>
  <cols>
    <col min="1" max="1" width="5.6" style="13" customWidth="1"/>
    <col min="2" max="2" width="28" style="13" customWidth="1"/>
    <col min="3" max="4" width="19.1" style="13" customWidth="1"/>
    <col min="5" max="5" width="20.1" style="13" customWidth="1"/>
    <col min="6" max="6" width="13.1" style="13" customWidth="1"/>
    <col min="7" max="16384" width="9" style="13"/>
  </cols>
  <sheetData>
    <row r="1" s="11" customFormat="1" ht="30" customHeight="1" spans="1:6">
      <c r="A1" s="14" t="s">
        <v>1337</v>
      </c>
      <c r="B1" s="15"/>
      <c r="C1" s="15"/>
      <c r="D1" s="15"/>
      <c r="E1" s="15"/>
      <c r="F1" s="15"/>
    </row>
    <row r="2" ht="14.1" customHeight="1" spans="1:6">
      <c r="A2" s="16" t="str">
        <f>填表信息!A17&amp;" "&amp;TEXT(填表信息!B17,"yyyy年mm月dd日")</f>
        <v>评估基准日： 2023年07月31日</v>
      </c>
      <c r="B2" s="17"/>
      <c r="C2" s="17"/>
      <c r="D2" s="18"/>
      <c r="E2" s="18"/>
      <c r="F2" s="18"/>
    </row>
    <row r="3" ht="14.1" customHeight="1" spans="1:6">
      <c r="A3" s="17"/>
      <c r="B3" s="17"/>
      <c r="C3" s="17"/>
      <c r="D3" s="18"/>
      <c r="E3" s="18"/>
      <c r="F3" s="19" t="s">
        <v>1338</v>
      </c>
    </row>
    <row r="4" customHeight="1" spans="1:9">
      <c r="A4" s="143" t="str">
        <f>填表信息!A5&amp;填表信息!B5</f>
        <v>产权持有人：北京巴布科克·威尔科克斯有限公司</v>
      </c>
      <c r="B4" s="143"/>
      <c r="C4" s="143"/>
      <c r="D4" s="143"/>
      <c r="E4" s="143"/>
      <c r="F4" s="21" t="s">
        <v>353</v>
      </c>
      <c r="G4" s="144"/>
      <c r="H4" s="144"/>
      <c r="I4" s="144"/>
    </row>
    <row r="5" s="12" customFormat="1" customHeight="1" spans="1:9">
      <c r="A5" s="56" t="s">
        <v>354</v>
      </c>
      <c r="B5" s="56" t="s">
        <v>355</v>
      </c>
      <c r="C5" s="56" t="s">
        <v>356</v>
      </c>
      <c r="D5" s="56" t="s">
        <v>248</v>
      </c>
      <c r="E5" s="58" t="s">
        <v>357</v>
      </c>
      <c r="F5" s="56" t="s">
        <v>594</v>
      </c>
      <c r="G5" s="177"/>
      <c r="H5" s="177"/>
      <c r="I5" s="177"/>
    </row>
    <row r="6" customHeight="1" spans="1:6">
      <c r="A6" s="56" t="s">
        <v>88</v>
      </c>
      <c r="B6" s="178" t="s">
        <v>1339</v>
      </c>
      <c r="C6" s="28">
        <f>'4-9-1在建（土建）'!I26</f>
        <v>0</v>
      </c>
      <c r="D6" s="28">
        <f>'4-9-1在建（土建）'!J26</f>
        <v>0</v>
      </c>
      <c r="E6" s="28">
        <f>D6-C6</f>
        <v>0</v>
      </c>
      <c r="F6" s="28" t="str">
        <f>IF(C6=0,"",E6/C6*100)</f>
        <v/>
      </c>
    </row>
    <row r="7" customHeight="1" spans="1:6">
      <c r="A7" s="56" t="s">
        <v>90</v>
      </c>
      <c r="B7" s="178" t="s">
        <v>1340</v>
      </c>
      <c r="C7" s="28">
        <f>'4-9-2在建（设备）'!K25</f>
        <v>0</v>
      </c>
      <c r="D7" s="28">
        <f>'4-9-2在建（设备）'!O25</f>
        <v>0</v>
      </c>
      <c r="E7" s="28">
        <f>D7-C7</f>
        <v>0</v>
      </c>
      <c r="F7" s="28" t="str">
        <f>IF(C7=0,"",E7/C7*100)</f>
        <v/>
      </c>
    </row>
    <row r="8" customHeight="1" spans="1:6">
      <c r="A8" s="56" t="s">
        <v>92</v>
      </c>
      <c r="B8" s="179" t="s">
        <v>91</v>
      </c>
      <c r="C8" s="28">
        <f>'4-9-3工程物资'!G28</f>
        <v>0</v>
      </c>
      <c r="D8" s="28">
        <f>'4-9-3工程物资'!J28</f>
        <v>0</v>
      </c>
      <c r="E8" s="28">
        <f>D8-C8</f>
        <v>0</v>
      </c>
      <c r="F8" s="28"/>
    </row>
    <row r="9" customHeight="1" spans="1:6">
      <c r="A9" s="56"/>
      <c r="B9" s="179"/>
      <c r="C9" s="28"/>
      <c r="D9" s="28"/>
      <c r="E9" s="28"/>
      <c r="F9" s="28"/>
    </row>
    <row r="10" customHeight="1" spans="1:6">
      <c r="A10" s="56"/>
      <c r="B10" s="179"/>
      <c r="C10" s="28"/>
      <c r="D10" s="28"/>
      <c r="E10" s="28"/>
      <c r="F10" s="28"/>
    </row>
    <row r="11" customHeight="1" spans="1:6">
      <c r="A11" s="56"/>
      <c r="B11" s="179"/>
      <c r="C11" s="28"/>
      <c r="D11" s="28"/>
      <c r="E11" s="28"/>
      <c r="F11" s="28"/>
    </row>
    <row r="12" customHeight="1" spans="1:6">
      <c r="A12" s="56"/>
      <c r="B12" s="179"/>
      <c r="C12" s="28"/>
      <c r="D12" s="28"/>
      <c r="E12" s="28"/>
      <c r="F12" s="28"/>
    </row>
    <row r="13" customHeight="1" spans="1:6">
      <c r="A13" s="56"/>
      <c r="B13" s="179"/>
      <c r="C13" s="28"/>
      <c r="D13" s="28"/>
      <c r="E13" s="28"/>
      <c r="F13" s="28"/>
    </row>
    <row r="14" customHeight="1" spans="1:6">
      <c r="A14" s="56"/>
      <c r="B14" s="179"/>
      <c r="C14" s="28"/>
      <c r="D14" s="28"/>
      <c r="E14" s="28"/>
      <c r="F14" s="28"/>
    </row>
    <row r="15" customHeight="1" spans="1:6">
      <c r="A15" s="56"/>
      <c r="B15" s="179"/>
      <c r="C15" s="28"/>
      <c r="D15" s="28"/>
      <c r="E15" s="28"/>
      <c r="F15" s="28"/>
    </row>
    <row r="16" customHeight="1" spans="1:6">
      <c r="A16" s="56"/>
      <c r="B16" s="179"/>
      <c r="C16" s="28"/>
      <c r="D16" s="28"/>
      <c r="E16" s="28"/>
      <c r="F16" s="28"/>
    </row>
    <row r="17" customHeight="1" spans="1:6">
      <c r="A17" s="56"/>
      <c r="B17" s="180"/>
      <c r="C17" s="28"/>
      <c r="D17" s="28"/>
      <c r="E17" s="28"/>
      <c r="F17" s="28"/>
    </row>
    <row r="18" customHeight="1" spans="1:6">
      <c r="A18" s="56"/>
      <c r="B18" s="179"/>
      <c r="C18" s="28"/>
      <c r="D18" s="28"/>
      <c r="E18" s="28"/>
      <c r="F18" s="28"/>
    </row>
    <row r="19" customHeight="1" spans="1:6">
      <c r="A19" s="56"/>
      <c r="B19" s="179"/>
      <c r="C19" s="28"/>
      <c r="D19" s="28"/>
      <c r="E19" s="28"/>
      <c r="F19" s="28"/>
    </row>
    <row r="20" customHeight="1" spans="1:6">
      <c r="A20" s="56"/>
      <c r="B20" s="181"/>
      <c r="C20" s="28"/>
      <c r="D20" s="28"/>
      <c r="E20" s="28"/>
      <c r="F20" s="28"/>
    </row>
    <row r="21" customHeight="1" spans="1:6">
      <c r="A21" s="56"/>
      <c r="B21" s="179"/>
      <c r="C21" s="28"/>
      <c r="D21" s="28"/>
      <c r="E21" s="28"/>
      <c r="F21" s="28"/>
    </row>
    <row r="22" customHeight="1" spans="1:6">
      <c r="A22" s="56"/>
      <c r="B22" s="181"/>
      <c r="C22" s="28"/>
      <c r="D22" s="28"/>
      <c r="E22" s="28"/>
      <c r="F22" s="28"/>
    </row>
    <row r="23" customHeight="1" spans="1:6">
      <c r="A23" s="56"/>
      <c r="B23" s="179"/>
      <c r="C23" s="28"/>
      <c r="D23" s="28"/>
      <c r="E23" s="28"/>
      <c r="F23" s="28"/>
    </row>
    <row r="24" customHeight="1" spans="1:6">
      <c r="A24" s="56"/>
      <c r="B24" s="181"/>
      <c r="C24" s="28"/>
      <c r="D24" s="28"/>
      <c r="E24" s="28"/>
      <c r="F24" s="28"/>
    </row>
    <row r="25" customHeight="1" spans="1:6">
      <c r="A25" s="161" t="s">
        <v>85</v>
      </c>
      <c r="B25" s="162"/>
      <c r="C25" s="28">
        <f>SUM(C6:C24)</f>
        <v>0</v>
      </c>
      <c r="D25" s="28">
        <f>SUM(D6:D24)</f>
        <v>0</v>
      </c>
      <c r="E25" s="28">
        <f>D25-C25</f>
        <v>0</v>
      </c>
      <c r="F25" s="28" t="str">
        <f>IF(C25=0,"",E25/C25*100)</f>
        <v/>
      </c>
    </row>
    <row r="26" customHeight="1" spans="1:6">
      <c r="A26" s="161" t="s">
        <v>1341</v>
      </c>
      <c r="B26" s="162"/>
      <c r="C26" s="28">
        <f>'4-9-1在建（土建）'!I27+'4-9-2在建（设备）'!K26</f>
        <v>0</v>
      </c>
      <c r="D26" s="28">
        <f>'4-9-1在建（土建）'!J27+'4-9-2在建（设备）'!O26</f>
        <v>0</v>
      </c>
      <c r="E26" s="28">
        <f>D26-C26</f>
        <v>0</v>
      </c>
      <c r="F26" s="28" t="str">
        <f>IF(C26=0,"",E26/C26*100)</f>
        <v/>
      </c>
    </row>
    <row r="27" customHeight="1" spans="1:6">
      <c r="A27" s="57" t="s">
        <v>85</v>
      </c>
      <c r="B27" s="60"/>
      <c r="C27" s="28">
        <f>C25-C26</f>
        <v>0</v>
      </c>
      <c r="D27" s="28">
        <f>D25-D26</f>
        <v>0</v>
      </c>
      <c r="E27" s="28">
        <f>D27-C27</f>
        <v>0</v>
      </c>
      <c r="F27" s="28" t="str">
        <f>IF(C27=0,"",E27/C27*100)</f>
        <v/>
      </c>
    </row>
    <row r="28" customHeight="1" spans="4:6">
      <c r="D28" s="36" t="str">
        <f>填表信息!A49&amp;填表信息!B49</f>
        <v>评估人员：XXX</v>
      </c>
      <c r="E28" s="36"/>
      <c r="F28" s="36"/>
    </row>
    <row r="29" customHeight="1" spans="1:1">
      <c r="A29" s="61"/>
    </row>
  </sheetData>
  <mergeCells count="5">
    <mergeCell ref="A1:F1"/>
    <mergeCell ref="A2:F2"/>
    <mergeCell ref="A25:B25"/>
    <mergeCell ref="A26:B26"/>
    <mergeCell ref="A27:B27"/>
  </mergeCells>
  <printOptions horizontalCentered="1"/>
  <pageMargins left="1" right="1" top="0.87" bottom="0.87" header="1.06" footer="0.51"/>
  <pageSetup paperSize="9" fitToHeight="0" orientation="landscape"/>
  <headerFooter alignWithMargins="0"/>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0">
    <pageSetUpPr fitToPage="1"/>
  </sheetPr>
  <dimension ref="A1:M30"/>
  <sheetViews>
    <sheetView view="pageBreakPreview" zoomScaleNormal="100" topLeftCell="A7" workbookViewId="0">
      <selection activeCell="L31" sqref="L31"/>
    </sheetView>
  </sheetViews>
  <sheetFormatPr defaultColWidth="9" defaultRowHeight="15.75" customHeight="1"/>
  <cols>
    <col min="1" max="1" width="5.4" style="13" customWidth="1"/>
    <col min="2" max="2" width="16.1" style="13" customWidth="1"/>
    <col min="3" max="3" width="7.6" style="13" customWidth="1"/>
    <col min="4" max="4" width="13" style="13" customWidth="1"/>
    <col min="5" max="5" width="7.1" style="13" customWidth="1"/>
    <col min="6" max="6" width="10.6" style="13" customWidth="1"/>
    <col min="7" max="8" width="9" style="13"/>
    <col min="9" max="9" width="11" style="13" customWidth="1"/>
    <col min="10" max="10" width="10.6" style="13" customWidth="1"/>
    <col min="11" max="11" width="7.6" style="13" customWidth="1"/>
    <col min="12" max="12" width="7.1" style="13" customWidth="1"/>
    <col min="13" max="13" width="8" style="13" customWidth="1"/>
    <col min="14" max="16384" width="9" style="13"/>
  </cols>
  <sheetData>
    <row r="1" s="11" customFormat="1" ht="30" customHeight="1" spans="1:13">
      <c r="A1" s="14" t="s">
        <v>1342</v>
      </c>
      <c r="B1" s="15"/>
      <c r="C1" s="15"/>
      <c r="D1" s="15"/>
      <c r="E1" s="15"/>
      <c r="F1" s="15"/>
      <c r="G1" s="15"/>
      <c r="H1" s="15"/>
      <c r="I1" s="15"/>
      <c r="J1" s="15"/>
      <c r="K1" s="15"/>
      <c r="L1" s="15"/>
      <c r="M1" s="15"/>
    </row>
    <row r="2" ht="14.1" customHeight="1" spans="1:13">
      <c r="A2" s="16" t="str">
        <f>填表信息!A17&amp;" "&amp;TEXT(填表信息!B17,"yyyy年mm月dd日")</f>
        <v>评估基准日： 2023年07月31日</v>
      </c>
      <c r="B2" s="17"/>
      <c r="C2" s="17"/>
      <c r="D2" s="17"/>
      <c r="E2" s="18"/>
      <c r="F2" s="18"/>
      <c r="G2" s="18"/>
      <c r="H2" s="18"/>
      <c r="I2" s="18"/>
      <c r="J2" s="18"/>
      <c r="K2" s="18"/>
      <c r="L2" s="18"/>
      <c r="M2" s="18"/>
    </row>
    <row r="3" ht="14.1" customHeight="1" spans="1:13">
      <c r="A3" s="17"/>
      <c r="B3" s="17"/>
      <c r="C3" s="17"/>
      <c r="D3" s="17"/>
      <c r="E3" s="18"/>
      <c r="F3" s="18"/>
      <c r="G3" s="18"/>
      <c r="H3" s="18"/>
      <c r="I3" s="18"/>
      <c r="J3" s="18"/>
      <c r="K3" s="18"/>
      <c r="L3" s="18"/>
      <c r="M3" s="19" t="s">
        <v>1343</v>
      </c>
    </row>
    <row r="4" customHeight="1" spans="1:13">
      <c r="A4" s="54" t="str">
        <f>填表信息!A5&amp;填表信息!B5</f>
        <v>产权持有人：北京巴布科克·威尔科克斯有限公司</v>
      </c>
      <c r="B4" s="54"/>
      <c r="C4" s="54"/>
      <c r="D4" s="54"/>
      <c r="E4" s="54"/>
      <c r="F4" s="54"/>
      <c r="G4" s="54"/>
      <c r="H4" s="54"/>
      <c r="I4" s="54"/>
      <c r="M4" s="21" t="s">
        <v>353</v>
      </c>
    </row>
    <row r="5" s="12" customFormat="1" customHeight="1" spans="1:13">
      <c r="A5" s="22" t="s">
        <v>511</v>
      </c>
      <c r="B5" s="22" t="s">
        <v>1344</v>
      </c>
      <c r="C5" s="152" t="s">
        <v>653</v>
      </c>
      <c r="D5" s="173" t="s">
        <v>1345</v>
      </c>
      <c r="E5" s="22" t="s">
        <v>1346</v>
      </c>
      <c r="F5" s="22" t="s">
        <v>1347</v>
      </c>
      <c r="G5" s="22" t="s">
        <v>1348</v>
      </c>
      <c r="H5" s="22" t="s">
        <v>1349</v>
      </c>
      <c r="I5" s="142" t="s">
        <v>356</v>
      </c>
      <c r="J5" s="22" t="s">
        <v>248</v>
      </c>
      <c r="K5" s="22" t="s">
        <v>357</v>
      </c>
      <c r="L5" s="22" t="s">
        <v>515</v>
      </c>
      <c r="M5" s="22" t="s">
        <v>516</v>
      </c>
    </row>
    <row r="6" customHeight="1" spans="1:13">
      <c r="A6" s="24"/>
      <c r="B6" s="30"/>
      <c r="C6" s="174"/>
      <c r="D6" s="175"/>
      <c r="E6" s="26"/>
      <c r="F6" s="26"/>
      <c r="G6" s="24"/>
      <c r="H6" s="24"/>
      <c r="I6" s="28"/>
      <c r="J6" s="28"/>
      <c r="K6" s="28">
        <f>J6-I6</f>
        <v>0</v>
      </c>
      <c r="L6" s="28" t="str">
        <f>IF(I6=0,"",K6/I6*100)</f>
        <v/>
      </c>
      <c r="M6" s="29"/>
    </row>
    <row r="7" customHeight="1" spans="1:13">
      <c r="A7" s="24"/>
      <c r="B7" s="30"/>
      <c r="C7" s="30"/>
      <c r="D7" s="30"/>
      <c r="E7" s="26"/>
      <c r="F7" s="26"/>
      <c r="G7" s="24"/>
      <c r="H7" s="24"/>
      <c r="I7" s="28"/>
      <c r="J7" s="28"/>
      <c r="K7" s="28">
        <f t="shared" ref="K7:K28" si="0">J7-I7</f>
        <v>0</v>
      </c>
      <c r="L7" s="28" t="str">
        <f t="shared" ref="L7:L28" si="1">IF(I7=0,"",K7/I7*100)</f>
        <v/>
      </c>
      <c r="M7" s="29"/>
    </row>
    <row r="8" customHeight="1" spans="1:13">
      <c r="A8" s="24"/>
      <c r="B8" s="30"/>
      <c r="C8" s="30"/>
      <c r="D8" s="30"/>
      <c r="E8" s="26"/>
      <c r="F8" s="26"/>
      <c r="G8" s="24"/>
      <c r="H8" s="24"/>
      <c r="I8" s="28"/>
      <c r="J8" s="28"/>
      <c r="K8" s="28">
        <f t="shared" si="0"/>
        <v>0</v>
      </c>
      <c r="L8" s="28" t="str">
        <f t="shared" si="1"/>
        <v/>
      </c>
      <c r="M8" s="29"/>
    </row>
    <row r="9" customHeight="1" spans="1:13">
      <c r="A9" s="24"/>
      <c r="B9" s="30"/>
      <c r="C9" s="30"/>
      <c r="D9" s="30"/>
      <c r="E9" s="26"/>
      <c r="F9" s="26"/>
      <c r="G9" s="24"/>
      <c r="H9" s="24"/>
      <c r="I9" s="28"/>
      <c r="J9" s="28"/>
      <c r="K9" s="28">
        <f t="shared" si="0"/>
        <v>0</v>
      </c>
      <c r="L9" s="28" t="str">
        <f t="shared" si="1"/>
        <v/>
      </c>
      <c r="M9" s="29"/>
    </row>
    <row r="10" customHeight="1" spans="1:13">
      <c r="A10" s="24"/>
      <c r="B10" s="30"/>
      <c r="C10" s="30"/>
      <c r="D10" s="30"/>
      <c r="E10" s="26"/>
      <c r="F10" s="26"/>
      <c r="G10" s="24"/>
      <c r="H10" s="24"/>
      <c r="I10" s="28"/>
      <c r="J10" s="28"/>
      <c r="K10" s="28">
        <f t="shared" si="0"/>
        <v>0</v>
      </c>
      <c r="L10" s="28" t="str">
        <f t="shared" si="1"/>
        <v/>
      </c>
      <c r="M10" s="29"/>
    </row>
    <row r="11" customHeight="1" spans="1:13">
      <c r="A11" s="24"/>
      <c r="B11" s="30"/>
      <c r="C11" s="30"/>
      <c r="D11" s="30"/>
      <c r="E11" s="26"/>
      <c r="F11" s="26"/>
      <c r="G11" s="24"/>
      <c r="H11" s="24"/>
      <c r="I11" s="28"/>
      <c r="J11" s="28"/>
      <c r="K11" s="28">
        <f t="shared" si="0"/>
        <v>0</v>
      </c>
      <c r="L11" s="28" t="str">
        <f t="shared" si="1"/>
        <v/>
      </c>
      <c r="M11" s="29"/>
    </row>
    <row r="12" customHeight="1" spans="1:13">
      <c r="A12" s="24"/>
      <c r="B12" s="30"/>
      <c r="C12" s="30"/>
      <c r="D12" s="30"/>
      <c r="E12" s="26"/>
      <c r="F12" s="26"/>
      <c r="G12" s="24"/>
      <c r="H12" s="24"/>
      <c r="I12" s="28"/>
      <c r="J12" s="28"/>
      <c r="K12" s="28">
        <f t="shared" si="0"/>
        <v>0</v>
      </c>
      <c r="L12" s="28" t="str">
        <f t="shared" si="1"/>
        <v/>
      </c>
      <c r="M12" s="29"/>
    </row>
    <row r="13" customHeight="1" spans="1:13">
      <c r="A13" s="24"/>
      <c r="B13" s="30"/>
      <c r="C13" s="30"/>
      <c r="D13" s="30"/>
      <c r="E13" s="26"/>
      <c r="F13" s="26"/>
      <c r="G13" s="24"/>
      <c r="H13" s="24"/>
      <c r="I13" s="28"/>
      <c r="J13" s="28"/>
      <c r="K13" s="28">
        <f t="shared" si="0"/>
        <v>0</v>
      </c>
      <c r="L13" s="28" t="str">
        <f t="shared" si="1"/>
        <v/>
      </c>
      <c r="M13" s="29"/>
    </row>
    <row r="14" customHeight="1" spans="1:13">
      <c r="A14" s="24"/>
      <c r="B14" s="30"/>
      <c r="C14" s="30"/>
      <c r="D14" s="30"/>
      <c r="E14" s="26"/>
      <c r="F14" s="26"/>
      <c r="G14" s="24"/>
      <c r="H14" s="24"/>
      <c r="I14" s="28"/>
      <c r="J14" s="28"/>
      <c r="K14" s="28">
        <f t="shared" si="0"/>
        <v>0</v>
      </c>
      <c r="L14" s="28" t="str">
        <f t="shared" si="1"/>
        <v/>
      </c>
      <c r="M14" s="29"/>
    </row>
    <row r="15" customHeight="1" spans="1:13">
      <c r="A15" s="24"/>
      <c r="B15" s="30"/>
      <c r="C15" s="30"/>
      <c r="D15" s="30"/>
      <c r="E15" s="26"/>
      <c r="F15" s="26"/>
      <c r="G15" s="24"/>
      <c r="H15" s="24"/>
      <c r="I15" s="28"/>
      <c r="J15" s="28"/>
      <c r="K15" s="28">
        <f t="shared" si="0"/>
        <v>0</v>
      </c>
      <c r="L15" s="28" t="str">
        <f t="shared" si="1"/>
        <v/>
      </c>
      <c r="M15" s="29"/>
    </row>
    <row r="16" customHeight="1" spans="1:13">
      <c r="A16" s="24"/>
      <c r="B16" s="30"/>
      <c r="C16" s="30"/>
      <c r="D16" s="30"/>
      <c r="E16" s="26"/>
      <c r="F16" s="26"/>
      <c r="G16" s="24"/>
      <c r="H16" s="24"/>
      <c r="I16" s="28"/>
      <c r="J16" s="28"/>
      <c r="K16" s="28">
        <f t="shared" si="0"/>
        <v>0</v>
      </c>
      <c r="L16" s="28" t="str">
        <f t="shared" si="1"/>
        <v/>
      </c>
      <c r="M16" s="29"/>
    </row>
    <row r="17" customHeight="1" spans="1:13">
      <c r="A17" s="24"/>
      <c r="B17" s="31"/>
      <c r="C17" s="30"/>
      <c r="D17" s="30"/>
      <c r="E17" s="26"/>
      <c r="F17" s="26"/>
      <c r="G17" s="24"/>
      <c r="H17" s="24"/>
      <c r="I17" s="28"/>
      <c r="J17" s="28"/>
      <c r="K17" s="28">
        <f t="shared" si="0"/>
        <v>0</v>
      </c>
      <c r="L17" s="28" t="str">
        <f t="shared" si="1"/>
        <v/>
      </c>
      <c r="M17" s="29"/>
    </row>
    <row r="18" customHeight="1" spans="1:13">
      <c r="A18" s="24"/>
      <c r="B18" s="30"/>
      <c r="C18" s="30"/>
      <c r="D18" s="30"/>
      <c r="E18" s="26"/>
      <c r="F18" s="26"/>
      <c r="G18" s="24"/>
      <c r="H18" s="24"/>
      <c r="I18" s="28"/>
      <c r="J18" s="28"/>
      <c r="K18" s="28">
        <f t="shared" si="0"/>
        <v>0</v>
      </c>
      <c r="L18" s="28" t="str">
        <f t="shared" si="1"/>
        <v/>
      </c>
      <c r="M18" s="29"/>
    </row>
    <row r="19" customHeight="1" spans="1:13">
      <c r="A19" s="24"/>
      <c r="B19" s="30"/>
      <c r="C19" s="30"/>
      <c r="D19" s="30"/>
      <c r="E19" s="26"/>
      <c r="F19" s="26"/>
      <c r="G19" s="24"/>
      <c r="H19" s="24"/>
      <c r="I19" s="28"/>
      <c r="J19" s="28"/>
      <c r="K19" s="28">
        <f t="shared" si="0"/>
        <v>0</v>
      </c>
      <c r="L19" s="28" t="str">
        <f t="shared" si="1"/>
        <v/>
      </c>
      <c r="M19" s="29"/>
    </row>
    <row r="20" customHeight="1" spans="1:13">
      <c r="A20" s="24"/>
      <c r="B20" s="30"/>
      <c r="C20" s="30"/>
      <c r="D20" s="30"/>
      <c r="E20" s="26"/>
      <c r="F20" s="26"/>
      <c r="G20" s="24"/>
      <c r="H20" s="24"/>
      <c r="I20" s="28"/>
      <c r="J20" s="28"/>
      <c r="K20" s="28">
        <f t="shared" si="0"/>
        <v>0</v>
      </c>
      <c r="L20" s="28" t="str">
        <f t="shared" si="1"/>
        <v/>
      </c>
      <c r="M20" s="29"/>
    </row>
    <row r="21" customHeight="1" spans="1:13">
      <c r="A21" s="24"/>
      <c r="B21" s="30"/>
      <c r="C21" s="30"/>
      <c r="D21" s="30"/>
      <c r="E21" s="26"/>
      <c r="F21" s="26"/>
      <c r="G21" s="24"/>
      <c r="H21" s="24"/>
      <c r="I21" s="28"/>
      <c r="J21" s="28"/>
      <c r="K21" s="28">
        <f t="shared" si="0"/>
        <v>0</v>
      </c>
      <c r="L21" s="28" t="str">
        <f t="shared" si="1"/>
        <v/>
      </c>
      <c r="M21" s="29"/>
    </row>
    <row r="22" customHeight="1" spans="1:13">
      <c r="A22" s="24"/>
      <c r="B22" s="30"/>
      <c r="C22" s="30"/>
      <c r="D22" s="30"/>
      <c r="E22" s="26"/>
      <c r="F22" s="26"/>
      <c r="G22" s="24"/>
      <c r="H22" s="24"/>
      <c r="I22" s="28"/>
      <c r="J22" s="28"/>
      <c r="K22" s="28">
        <f t="shared" si="0"/>
        <v>0</v>
      </c>
      <c r="L22" s="28" t="str">
        <f t="shared" si="1"/>
        <v/>
      </c>
      <c r="M22" s="29"/>
    </row>
    <row r="23" customHeight="1" spans="1:13">
      <c r="A23" s="24"/>
      <c r="B23" s="30"/>
      <c r="C23" s="30"/>
      <c r="D23" s="30"/>
      <c r="E23" s="26"/>
      <c r="F23" s="26"/>
      <c r="G23" s="24"/>
      <c r="H23" s="24"/>
      <c r="I23" s="28"/>
      <c r="J23" s="28"/>
      <c r="K23" s="28">
        <f t="shared" si="0"/>
        <v>0</v>
      </c>
      <c r="L23" s="28" t="str">
        <f t="shared" si="1"/>
        <v/>
      </c>
      <c r="M23" s="29"/>
    </row>
    <row r="24" customHeight="1" spans="1:13">
      <c r="A24" s="24"/>
      <c r="B24" s="30"/>
      <c r="C24" s="30"/>
      <c r="D24" s="30"/>
      <c r="E24" s="26"/>
      <c r="F24" s="26"/>
      <c r="G24" s="24"/>
      <c r="H24" s="24"/>
      <c r="I24" s="28"/>
      <c r="J24" s="28"/>
      <c r="K24" s="28">
        <f t="shared" si="0"/>
        <v>0</v>
      </c>
      <c r="L24" s="28" t="str">
        <f t="shared" si="1"/>
        <v/>
      </c>
      <c r="M24" s="29"/>
    </row>
    <row r="25" customHeight="1" spans="1:13">
      <c r="A25" s="24"/>
      <c r="B25" s="30"/>
      <c r="C25" s="30"/>
      <c r="D25" s="30"/>
      <c r="E25" s="26"/>
      <c r="F25" s="26"/>
      <c r="G25" s="24"/>
      <c r="H25" s="24"/>
      <c r="I25" s="28"/>
      <c r="J25" s="28"/>
      <c r="K25" s="28">
        <f t="shared" si="0"/>
        <v>0</v>
      </c>
      <c r="L25" s="28" t="str">
        <f t="shared" si="1"/>
        <v/>
      </c>
      <c r="M25" s="29"/>
    </row>
    <row r="26" customHeight="1" spans="1:13">
      <c r="A26" s="57" t="s">
        <v>646</v>
      </c>
      <c r="B26" s="171"/>
      <c r="C26" s="162"/>
      <c r="D26" s="28"/>
      <c r="E26" s="28"/>
      <c r="F26" s="28" t="s">
        <v>536</v>
      </c>
      <c r="G26" s="29"/>
      <c r="H26" s="29"/>
      <c r="I26" s="41">
        <f>SUM(I6:I25)</f>
        <v>0</v>
      </c>
      <c r="J26" s="41">
        <f>SUM(J6:J25)</f>
        <v>0</v>
      </c>
      <c r="K26" s="28">
        <f t="shared" si="0"/>
        <v>0</v>
      </c>
      <c r="L26" s="28" t="str">
        <f t="shared" si="1"/>
        <v/>
      </c>
      <c r="M26" s="29"/>
    </row>
    <row r="27" customHeight="1" spans="1:13">
      <c r="A27" s="57" t="s">
        <v>1350</v>
      </c>
      <c r="B27" s="171"/>
      <c r="C27" s="162"/>
      <c r="D27" s="28"/>
      <c r="E27" s="28"/>
      <c r="F27" s="28" t="s">
        <v>536</v>
      </c>
      <c r="G27" s="29"/>
      <c r="H27" s="29"/>
      <c r="I27" s="29"/>
      <c r="J27" s="29"/>
      <c r="K27" s="28">
        <f t="shared" si="0"/>
        <v>0</v>
      </c>
      <c r="L27" s="28" t="str">
        <f t="shared" si="1"/>
        <v/>
      </c>
      <c r="M27" s="29"/>
    </row>
    <row r="28" customHeight="1" spans="1:13">
      <c r="A28" s="57" t="s">
        <v>646</v>
      </c>
      <c r="B28" s="176"/>
      <c r="C28" s="60"/>
      <c r="D28" s="28"/>
      <c r="E28" s="28"/>
      <c r="F28" s="28" t="s">
        <v>536</v>
      </c>
      <c r="G28" s="29"/>
      <c r="H28" s="29"/>
      <c r="I28" s="41">
        <f>I26-I27</f>
        <v>0</v>
      </c>
      <c r="J28" s="41">
        <f>J26-J27</f>
        <v>0</v>
      </c>
      <c r="K28" s="28">
        <f t="shared" si="0"/>
        <v>0</v>
      </c>
      <c r="L28" s="28" t="str">
        <f t="shared" si="1"/>
        <v/>
      </c>
      <c r="M28" s="29"/>
    </row>
    <row r="29" customHeight="1" spans="1:13">
      <c r="A29" s="36" t="str">
        <f>填表信息!$A$6&amp;填表信息!$B$6</f>
        <v>产权持有人填表人：罗钰</v>
      </c>
      <c r="B29" s="36"/>
      <c r="C29" s="36"/>
      <c r="D29" s="36"/>
      <c r="E29" s="36"/>
      <c r="H29" s="36"/>
      <c r="I29" s="36"/>
      <c r="J29" s="36" t="str">
        <f>填表信息!A50&amp;填表信息!B50</f>
        <v>评估人员：XXX</v>
      </c>
      <c r="K29" s="36"/>
      <c r="L29" s="36"/>
      <c r="M29" s="36"/>
    </row>
    <row r="30" customHeight="1" spans="1:5">
      <c r="A30" s="37" t="str">
        <f>填表信息!A7&amp;" "&amp;TEXT(填表信息!B7,"yyyy年mm月dd日")</f>
        <v>填表日期： 2023年11月06日</v>
      </c>
      <c r="B30" s="47"/>
      <c r="C30" s="47"/>
      <c r="D30" s="47"/>
      <c r="E30" s="168"/>
    </row>
  </sheetData>
  <mergeCells count="6">
    <mergeCell ref="A1:M1"/>
    <mergeCell ref="A2:M2"/>
    <mergeCell ref="A4:I4"/>
    <mergeCell ref="A26:C26"/>
    <mergeCell ref="A27:C27"/>
    <mergeCell ref="A28:C28"/>
  </mergeCells>
  <printOptions horizontalCentered="1"/>
  <pageMargins left="1" right="1" top="0.87" bottom="0.87" header="1.06" footer="0.51"/>
  <pageSetup paperSize="9" scale="95" fitToHeight="0" orientation="landscape"/>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92D050"/>
  </sheetPr>
  <dimension ref="A1:G32"/>
  <sheetViews>
    <sheetView view="pageBreakPreview" zoomScaleNormal="100" workbookViewId="0">
      <selection activeCell="B10" sqref="B10"/>
    </sheetView>
  </sheetViews>
  <sheetFormatPr defaultColWidth="9" defaultRowHeight="13" outlineLevelCol="6"/>
  <cols>
    <col min="1" max="1" width="6.9" style="13" customWidth="1"/>
    <col min="2" max="2" width="30.4" style="13" customWidth="1"/>
    <col min="3" max="3" width="18.6" style="13" customWidth="1"/>
    <col min="4" max="4" width="16.9" style="13" customWidth="1"/>
    <col min="5" max="5" width="13.6" style="13" customWidth="1"/>
    <col min="6" max="6" width="12.6" style="13" customWidth="1"/>
    <col min="7" max="16384" width="9" style="13"/>
  </cols>
  <sheetData>
    <row r="1" s="417" customFormat="1" ht="30" customHeight="1" spans="1:7">
      <c r="A1" s="419" t="s">
        <v>361</v>
      </c>
      <c r="B1" s="419"/>
      <c r="C1" s="419"/>
      <c r="D1" s="419"/>
      <c r="E1" s="419"/>
      <c r="F1" s="419"/>
      <c r="G1" s="419"/>
    </row>
    <row r="2" s="392" customFormat="1" ht="14.1" customHeight="1" spans="1:7">
      <c r="A2" s="517" t="str">
        <f>填表信息!A17&amp;" "&amp;TEXT(填表信息!B17,"yyyy年mm月dd日")</f>
        <v>评估基准日： 2023年07月31日</v>
      </c>
      <c r="B2" s="517"/>
      <c r="C2" s="517"/>
      <c r="D2" s="517"/>
      <c r="E2" s="517"/>
      <c r="F2" s="517"/>
      <c r="G2" s="517"/>
    </row>
    <row r="3" s="392" customFormat="1" ht="15.6" customHeight="1" spans="1:7">
      <c r="A3" s="394"/>
      <c r="B3" s="394"/>
      <c r="C3" s="394"/>
      <c r="D3" s="394"/>
      <c r="E3" s="394"/>
      <c r="F3" s="420" t="s">
        <v>362</v>
      </c>
      <c r="G3" s="420"/>
    </row>
    <row r="4" s="392" customFormat="1" ht="15.6" customHeight="1" spans="1:7">
      <c r="A4" s="408" t="str">
        <f>填表信息!A5&amp;填表信息!B5</f>
        <v>产权持有人：北京巴布科克·威尔科克斯有限公司</v>
      </c>
      <c r="F4" s="518" t="s">
        <v>286</v>
      </c>
      <c r="G4" s="518"/>
    </row>
    <row r="5" s="393" customFormat="1" ht="15.6" customHeight="1" spans="1:7">
      <c r="A5" s="399" t="s">
        <v>363</v>
      </c>
      <c r="B5" s="399" t="s">
        <v>364</v>
      </c>
      <c r="C5" s="399" t="s">
        <v>247</v>
      </c>
      <c r="D5" s="399" t="s">
        <v>289</v>
      </c>
      <c r="E5" s="422" t="s">
        <v>251</v>
      </c>
      <c r="F5" s="399" t="s">
        <v>290</v>
      </c>
      <c r="G5" s="43" t="s">
        <v>365</v>
      </c>
    </row>
    <row r="6" s="392" customFormat="1" ht="15.6" customHeight="1" spans="1:7">
      <c r="A6" s="399" t="s">
        <v>366</v>
      </c>
      <c r="B6" s="59" t="s">
        <v>367</v>
      </c>
      <c r="C6" s="424">
        <f>'3-1-1现金'!F28</f>
        <v>0</v>
      </c>
      <c r="D6" s="403">
        <f>'3-1-1现金'!G28</f>
        <v>0</v>
      </c>
      <c r="E6" s="403">
        <f>D6-C6</f>
        <v>0</v>
      </c>
      <c r="F6" s="425" t="str">
        <f>IF(C6=0,"",E6/C6*100)</f>
        <v/>
      </c>
      <c r="G6" s="59"/>
    </row>
    <row r="7" s="392" customFormat="1" ht="15.6" customHeight="1" spans="1:7">
      <c r="A7" s="399" t="s">
        <v>368</v>
      </c>
      <c r="B7" s="59" t="s">
        <v>369</v>
      </c>
      <c r="C7" s="424">
        <f>'3-1-2银行存款'!G15</f>
        <v>0</v>
      </c>
      <c r="D7" s="424">
        <f>'3-1-2银行存款'!H15</f>
        <v>0</v>
      </c>
      <c r="E7" s="403">
        <f>D7-C7</f>
        <v>0</v>
      </c>
      <c r="F7" s="425" t="str">
        <f>IF(C7=0,"",E7/C7*100)</f>
        <v/>
      </c>
      <c r="G7" s="59"/>
    </row>
    <row r="8" s="392" customFormat="1" ht="15.6" customHeight="1" spans="1:7">
      <c r="A8" s="399" t="s">
        <v>370</v>
      </c>
      <c r="B8" s="59" t="s">
        <v>371</v>
      </c>
      <c r="C8" s="424">
        <f>'3-1-3其他货币资金'!G28</f>
        <v>0</v>
      </c>
      <c r="D8" s="424">
        <f>'3-1-3其他货币资金'!H28</f>
        <v>0</v>
      </c>
      <c r="E8" s="403">
        <f>D8-C8</f>
        <v>0</v>
      </c>
      <c r="F8" s="425" t="str">
        <f>IF(C8=0,"",E8/C8*100)</f>
        <v/>
      </c>
      <c r="G8" s="59"/>
    </row>
    <row r="9" s="418" customFormat="1" ht="15.6" customHeight="1" spans="1:7">
      <c r="A9" s="499"/>
      <c r="B9" s="519"/>
      <c r="C9" s="427"/>
      <c r="D9" s="428"/>
      <c r="E9" s="403"/>
      <c r="F9" s="425"/>
      <c r="G9" s="82"/>
    </row>
    <row r="10" s="418" customFormat="1" ht="15.6" customHeight="1" spans="1:7">
      <c r="A10" s="499"/>
      <c r="B10" s="519"/>
      <c r="C10" s="427"/>
      <c r="D10" s="428"/>
      <c r="E10" s="403"/>
      <c r="F10" s="425"/>
      <c r="G10" s="82"/>
    </row>
    <row r="11" s="418" customFormat="1" ht="15.6" customHeight="1" spans="1:7">
      <c r="A11" s="499"/>
      <c r="B11" s="519"/>
      <c r="C11" s="427"/>
      <c r="D11" s="428"/>
      <c r="E11" s="403"/>
      <c r="F11" s="425"/>
      <c r="G11" s="82"/>
    </row>
    <row r="12" s="418" customFormat="1" ht="15.6" customHeight="1" spans="1:7">
      <c r="A12" s="499"/>
      <c r="B12" s="519"/>
      <c r="C12" s="427"/>
      <c r="D12" s="428"/>
      <c r="E12" s="403"/>
      <c r="F12" s="425"/>
      <c r="G12" s="82"/>
    </row>
    <row r="13" s="418" customFormat="1" ht="15.6" customHeight="1" spans="1:7">
      <c r="A13" s="499"/>
      <c r="B13" s="519"/>
      <c r="C13" s="427"/>
      <c r="D13" s="428"/>
      <c r="E13" s="403"/>
      <c r="F13" s="425"/>
      <c r="G13" s="82"/>
    </row>
    <row r="14" s="418" customFormat="1" ht="15.6" customHeight="1" spans="1:7">
      <c r="A14" s="499"/>
      <c r="B14" s="519"/>
      <c r="C14" s="427"/>
      <c r="D14" s="428"/>
      <c r="E14" s="403"/>
      <c r="F14" s="425"/>
      <c r="G14" s="82"/>
    </row>
    <row r="15" s="392" customFormat="1" ht="15.6" customHeight="1" spans="1:7">
      <c r="A15" s="399"/>
      <c r="B15" s="430"/>
      <c r="C15" s="424"/>
      <c r="D15" s="403"/>
      <c r="E15" s="403"/>
      <c r="F15" s="425"/>
      <c r="G15" s="59"/>
    </row>
    <row r="16" s="392" customFormat="1" ht="15.6" customHeight="1" spans="1:7">
      <c r="A16" s="399"/>
      <c r="B16" s="430"/>
      <c r="C16" s="424"/>
      <c r="D16" s="403"/>
      <c r="E16" s="403"/>
      <c r="F16" s="425"/>
      <c r="G16" s="59"/>
    </row>
    <row r="17" s="392" customFormat="1" ht="15.6" customHeight="1" spans="1:7">
      <c r="A17" s="43"/>
      <c r="B17" s="430"/>
      <c r="C17" s="424"/>
      <c r="D17" s="403"/>
      <c r="E17" s="403"/>
      <c r="F17" s="425"/>
      <c r="G17" s="59"/>
    </row>
    <row r="18" s="392" customFormat="1" ht="15.6" customHeight="1" spans="1:7">
      <c r="A18" s="43"/>
      <c r="B18" s="430"/>
      <c r="C18" s="424"/>
      <c r="D18" s="403"/>
      <c r="E18" s="403"/>
      <c r="F18" s="425"/>
      <c r="G18" s="59"/>
    </row>
    <row r="19" s="392" customFormat="1" ht="15.6" customHeight="1" spans="1:7">
      <c r="A19" s="43"/>
      <c r="B19" s="430"/>
      <c r="C19" s="424"/>
      <c r="D19" s="403"/>
      <c r="E19" s="403"/>
      <c r="F19" s="425"/>
      <c r="G19" s="59"/>
    </row>
    <row r="20" s="392" customFormat="1" ht="15.6" customHeight="1" spans="1:7">
      <c r="A20" s="43"/>
      <c r="B20" s="430"/>
      <c r="C20" s="424"/>
      <c r="D20" s="403"/>
      <c r="E20" s="403"/>
      <c r="F20" s="425"/>
      <c r="G20" s="59"/>
    </row>
    <row r="21" s="392" customFormat="1" ht="15.6" customHeight="1" spans="1:7">
      <c r="A21" s="43"/>
      <c r="B21" s="430"/>
      <c r="C21" s="424"/>
      <c r="D21" s="403"/>
      <c r="E21" s="403"/>
      <c r="F21" s="425"/>
      <c r="G21" s="59"/>
    </row>
    <row r="22" s="392" customFormat="1" ht="15.6" customHeight="1" spans="1:7">
      <c r="A22" s="43"/>
      <c r="B22" s="430"/>
      <c r="C22" s="424"/>
      <c r="D22" s="403"/>
      <c r="E22" s="403"/>
      <c r="F22" s="425"/>
      <c r="G22" s="59"/>
    </row>
    <row r="23" s="392" customFormat="1" ht="15.6" customHeight="1" spans="1:7">
      <c r="A23" s="404" t="s">
        <v>372</v>
      </c>
      <c r="B23" s="405"/>
      <c r="C23" s="424">
        <f>SUM(C6:C22)</f>
        <v>0</v>
      </c>
      <c r="D23" s="424">
        <f>SUM(D6:D22)</f>
        <v>0</v>
      </c>
      <c r="E23" s="403">
        <f>D23-C23</f>
        <v>0</v>
      </c>
      <c r="F23" s="425" t="str">
        <f>IF(C23=0,"",E23/C23*100)</f>
        <v/>
      </c>
      <c r="G23" s="59"/>
    </row>
    <row r="24" s="392" customFormat="1" ht="15.6" customHeight="1" spans="1:7">
      <c r="A24" s="431"/>
      <c r="D24" s="409" t="str">
        <f>填表信息!A19&amp;填表信息!B19</f>
        <v>评估人员：XXX</v>
      </c>
      <c r="E24" s="520"/>
      <c r="F24" s="520"/>
      <c r="G24" s="520"/>
    </row>
    <row r="25" s="392" customFormat="1" ht="15.75" customHeight="1" spans="1:1">
      <c r="A25" s="431"/>
    </row>
    <row r="26" s="392" customFormat="1" ht="15.75" customHeight="1"/>
    <row r="27" s="392" customFormat="1"/>
    <row r="28" s="392" customFormat="1"/>
    <row r="29" s="392" customFormat="1"/>
    <row r="30" s="392" customFormat="1"/>
    <row r="31" s="392" customFormat="1"/>
    <row r="32" s="392" customFormat="1"/>
  </sheetData>
  <mergeCells count="5">
    <mergeCell ref="A1:G1"/>
    <mergeCell ref="A2:G2"/>
    <mergeCell ref="F3:G3"/>
    <mergeCell ref="F4:G4"/>
    <mergeCell ref="A23:B23"/>
  </mergeCells>
  <printOptions horizontalCentered="1"/>
  <pageMargins left="1" right="1" top="1.3" bottom="0.87" header="0.51" footer="0.51"/>
  <pageSetup paperSize="9" orientation="landscape"/>
  <headerFooter alignWithMargins="0"/>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1">
    <pageSetUpPr fitToPage="1"/>
  </sheetPr>
  <dimension ref="A1:R29"/>
  <sheetViews>
    <sheetView view="pageBreakPreview" zoomScaleNormal="100" topLeftCell="A6" workbookViewId="0">
      <selection activeCell="L31" sqref="L31"/>
    </sheetView>
  </sheetViews>
  <sheetFormatPr defaultColWidth="9" defaultRowHeight="15.75" customHeight="1"/>
  <cols>
    <col min="1" max="1" width="4.6" style="13" customWidth="1"/>
    <col min="2" max="2" width="11.1" style="13" customWidth="1"/>
    <col min="3" max="3" width="9.4" style="13" customWidth="1"/>
    <col min="4" max="4" width="5" style="13" customWidth="1"/>
    <col min="5" max="5" width="5.4" style="13" customWidth="1"/>
    <col min="6" max="6" width="5.1" style="13" customWidth="1"/>
    <col min="7" max="7" width="6.1" style="13" customWidth="1"/>
    <col min="8" max="8" width="6.6" style="13" customWidth="1"/>
    <col min="9" max="9" width="5.1" style="13" customWidth="1"/>
    <col min="10" max="10" width="6.5" style="13" customWidth="1"/>
    <col min="11" max="11" width="9.6" style="13" customWidth="1"/>
    <col min="12" max="12" width="7.6" style="13" customWidth="1"/>
    <col min="13" max="13" width="4.4" style="13" customWidth="1"/>
    <col min="14" max="14" width="6.9" style="13" customWidth="1"/>
    <col min="15" max="15" width="8.1" style="13" customWidth="1"/>
    <col min="16" max="16" width="6" style="13" customWidth="1"/>
    <col min="17" max="17" width="5.6" style="13" customWidth="1"/>
    <col min="18" max="18" width="6.9" style="13" customWidth="1"/>
    <col min="19" max="16384" width="9" style="13"/>
  </cols>
  <sheetData>
    <row r="1" s="11" customFormat="1" ht="30" customHeight="1" spans="1:18">
      <c r="A1" s="14" t="s">
        <v>1351</v>
      </c>
      <c r="B1" s="15"/>
      <c r="C1" s="15"/>
      <c r="D1" s="15"/>
      <c r="E1" s="15"/>
      <c r="F1" s="15"/>
      <c r="G1" s="15"/>
      <c r="H1" s="15"/>
      <c r="I1" s="15"/>
      <c r="J1" s="15"/>
      <c r="K1" s="15"/>
      <c r="L1" s="15"/>
      <c r="M1" s="15"/>
      <c r="N1" s="15"/>
      <c r="O1" s="15"/>
      <c r="P1" s="15"/>
      <c r="Q1" s="15"/>
      <c r="R1" s="15"/>
    </row>
    <row r="2" ht="14.1" customHeight="1" spans="1:18">
      <c r="A2" s="16" t="str">
        <f>填表信息!A17&amp;" "&amp;TEXT(填表信息!B17,"yyyy年mm月dd日")</f>
        <v>评估基准日： 2023年07月31日</v>
      </c>
      <c r="B2" s="17"/>
      <c r="C2" s="17"/>
      <c r="D2" s="17"/>
      <c r="E2" s="17"/>
      <c r="F2" s="17"/>
      <c r="G2" s="17"/>
      <c r="H2" s="17"/>
      <c r="I2" s="17"/>
      <c r="J2" s="17"/>
      <c r="K2" s="18"/>
      <c r="L2" s="18"/>
      <c r="M2" s="18"/>
      <c r="N2" s="18"/>
      <c r="O2" s="18"/>
      <c r="P2" s="18"/>
      <c r="Q2" s="18"/>
      <c r="R2" s="18"/>
    </row>
    <row r="3" ht="14.1" customHeight="1" spans="1:18">
      <c r="A3" s="17"/>
      <c r="B3" s="17"/>
      <c r="C3" s="17"/>
      <c r="D3" s="17"/>
      <c r="E3" s="17"/>
      <c r="F3" s="17"/>
      <c r="G3" s="17"/>
      <c r="H3" s="17"/>
      <c r="I3" s="17"/>
      <c r="J3" s="17"/>
      <c r="K3" s="18"/>
      <c r="L3" s="18"/>
      <c r="M3" s="18"/>
      <c r="N3" s="18"/>
      <c r="O3" s="18"/>
      <c r="P3" s="18"/>
      <c r="Q3" s="18"/>
      <c r="R3" s="19" t="s">
        <v>1352</v>
      </c>
    </row>
    <row r="4" customHeight="1" spans="1:18">
      <c r="A4" s="54" t="str">
        <f>填表信息!A5&amp;填表信息!B5</f>
        <v>产权持有人：北京巴布科克·威尔科克斯有限公司</v>
      </c>
      <c r="B4" s="54"/>
      <c r="C4" s="54"/>
      <c r="D4" s="54"/>
      <c r="E4" s="54"/>
      <c r="F4" s="54"/>
      <c r="G4" s="54"/>
      <c r="H4" s="54"/>
      <c r="I4" s="54"/>
      <c r="R4" s="21" t="s">
        <v>353</v>
      </c>
    </row>
    <row r="5" s="12" customFormat="1" customHeight="1" spans="1:18">
      <c r="A5" s="22" t="s">
        <v>511</v>
      </c>
      <c r="B5" s="22" t="s">
        <v>1344</v>
      </c>
      <c r="C5" s="169" t="s">
        <v>533</v>
      </c>
      <c r="D5" s="169" t="s">
        <v>517</v>
      </c>
      <c r="E5" s="142" t="s">
        <v>513</v>
      </c>
      <c r="F5" s="142" t="s">
        <v>1353</v>
      </c>
      <c r="G5" s="142" t="s">
        <v>1354</v>
      </c>
      <c r="H5" s="142" t="s">
        <v>356</v>
      </c>
      <c r="I5" s="142"/>
      <c r="J5" s="142"/>
      <c r="K5" s="142"/>
      <c r="L5" s="22" t="s">
        <v>248</v>
      </c>
      <c r="M5" s="24"/>
      <c r="N5" s="24"/>
      <c r="O5" s="24"/>
      <c r="P5" s="169" t="s">
        <v>357</v>
      </c>
      <c r="Q5" s="142" t="s">
        <v>515</v>
      </c>
      <c r="R5" s="142" t="s">
        <v>516</v>
      </c>
    </row>
    <row r="6" s="12" customFormat="1" ht="36.75" customHeight="1" spans="1:18">
      <c r="A6" s="24"/>
      <c r="B6" s="24"/>
      <c r="C6" s="170"/>
      <c r="D6" s="170"/>
      <c r="E6" s="24"/>
      <c r="F6" s="24"/>
      <c r="G6" s="24"/>
      <c r="H6" s="22" t="s">
        <v>1355</v>
      </c>
      <c r="I6" s="142" t="s">
        <v>1356</v>
      </c>
      <c r="J6" s="142" t="s">
        <v>1357</v>
      </c>
      <c r="K6" s="22" t="s">
        <v>522</v>
      </c>
      <c r="L6" s="22" t="s">
        <v>1355</v>
      </c>
      <c r="M6" s="142" t="s">
        <v>1356</v>
      </c>
      <c r="N6" s="142" t="s">
        <v>1357</v>
      </c>
      <c r="O6" s="22" t="s">
        <v>522</v>
      </c>
      <c r="P6" s="172"/>
      <c r="Q6" s="24"/>
      <c r="R6" s="24"/>
    </row>
    <row r="7" customHeight="1" spans="1:18">
      <c r="A7" s="24"/>
      <c r="B7" s="30"/>
      <c r="C7" s="30"/>
      <c r="D7" s="30"/>
      <c r="E7" s="30"/>
      <c r="F7" s="26"/>
      <c r="G7" s="26"/>
      <c r="H7" s="28"/>
      <c r="I7" s="28"/>
      <c r="J7" s="28"/>
      <c r="K7" s="28">
        <f>SUM(H7:J7)</f>
        <v>0</v>
      </c>
      <c r="L7" s="28"/>
      <c r="M7" s="28"/>
      <c r="N7" s="28"/>
      <c r="O7" s="28">
        <f>SUM(L7:N7)</f>
        <v>0</v>
      </c>
      <c r="P7" s="28">
        <f>O7-K7</f>
        <v>0</v>
      </c>
      <c r="Q7" s="28" t="str">
        <f>IF(K7=0,"",P7/K7*100)</f>
        <v/>
      </c>
      <c r="R7" s="29"/>
    </row>
    <row r="8" customHeight="1" spans="1:18">
      <c r="A8" s="24"/>
      <c r="B8" s="30"/>
      <c r="C8" s="30"/>
      <c r="D8" s="30"/>
      <c r="E8" s="30"/>
      <c r="F8" s="26"/>
      <c r="G8" s="26"/>
      <c r="H8" s="28"/>
      <c r="I8" s="28"/>
      <c r="J8" s="28"/>
      <c r="K8" s="28">
        <f t="shared" ref="K8:K24" si="0">SUM(H8:J8)</f>
        <v>0</v>
      </c>
      <c r="L8" s="28"/>
      <c r="M8" s="28"/>
      <c r="N8" s="28"/>
      <c r="O8" s="28">
        <f t="shared" ref="O8:O24" si="1">SUM(L8:N8)</f>
        <v>0</v>
      </c>
      <c r="P8" s="28">
        <f t="shared" ref="P8:P27" si="2">O8-K8</f>
        <v>0</v>
      </c>
      <c r="Q8" s="28" t="str">
        <f t="shared" ref="Q8:Q27" si="3">IF(K8=0,"",P8/K8*100)</f>
        <v/>
      </c>
      <c r="R8" s="29"/>
    </row>
    <row r="9" customHeight="1" spans="1:18">
      <c r="A9" s="24"/>
      <c r="B9" s="30"/>
      <c r="C9" s="30"/>
      <c r="D9" s="30"/>
      <c r="E9" s="30"/>
      <c r="F9" s="26"/>
      <c r="G9" s="26"/>
      <c r="H9" s="28"/>
      <c r="I9" s="28"/>
      <c r="J9" s="28"/>
      <c r="K9" s="28">
        <f t="shared" si="0"/>
        <v>0</v>
      </c>
      <c r="L9" s="28"/>
      <c r="M9" s="28"/>
      <c r="N9" s="28"/>
      <c r="O9" s="28">
        <f t="shared" si="1"/>
        <v>0</v>
      </c>
      <c r="P9" s="28">
        <f t="shared" si="2"/>
        <v>0</v>
      </c>
      <c r="Q9" s="28" t="str">
        <f t="shared" si="3"/>
        <v/>
      </c>
      <c r="R9" s="29"/>
    </row>
    <row r="10" customHeight="1" spans="1:18">
      <c r="A10" s="24"/>
      <c r="B10" s="30"/>
      <c r="C10" s="30"/>
      <c r="D10" s="30"/>
      <c r="E10" s="30"/>
      <c r="F10" s="26"/>
      <c r="G10" s="26"/>
      <c r="H10" s="28"/>
      <c r="I10" s="28"/>
      <c r="J10" s="28"/>
      <c r="K10" s="28">
        <f t="shared" si="0"/>
        <v>0</v>
      </c>
      <c r="L10" s="28"/>
      <c r="M10" s="28"/>
      <c r="N10" s="28"/>
      <c r="O10" s="28">
        <f t="shared" si="1"/>
        <v>0</v>
      </c>
      <c r="P10" s="28">
        <f t="shared" si="2"/>
        <v>0</v>
      </c>
      <c r="Q10" s="28" t="str">
        <f t="shared" si="3"/>
        <v/>
      </c>
      <c r="R10" s="29"/>
    </row>
    <row r="11" customHeight="1" spans="1:18">
      <c r="A11" s="24"/>
      <c r="B11" s="30"/>
      <c r="C11" s="30"/>
      <c r="D11" s="30"/>
      <c r="E11" s="30"/>
      <c r="F11" s="26"/>
      <c r="G11" s="26"/>
      <c r="H11" s="28"/>
      <c r="I11" s="28"/>
      <c r="J11" s="28"/>
      <c r="K11" s="28">
        <f t="shared" si="0"/>
        <v>0</v>
      </c>
      <c r="L11" s="28"/>
      <c r="M11" s="28"/>
      <c r="N11" s="28"/>
      <c r="O11" s="28">
        <f t="shared" si="1"/>
        <v>0</v>
      </c>
      <c r="P11" s="28">
        <f t="shared" si="2"/>
        <v>0</v>
      </c>
      <c r="Q11" s="28" t="str">
        <f t="shared" si="3"/>
        <v/>
      </c>
      <c r="R11" s="29"/>
    </row>
    <row r="12" customHeight="1" spans="1:18">
      <c r="A12" s="24"/>
      <c r="B12" s="30"/>
      <c r="C12" s="30"/>
      <c r="D12" s="30"/>
      <c r="E12" s="30"/>
      <c r="F12" s="26"/>
      <c r="G12" s="26"/>
      <c r="H12" s="28"/>
      <c r="I12" s="28"/>
      <c r="J12" s="28"/>
      <c r="K12" s="28">
        <f t="shared" si="0"/>
        <v>0</v>
      </c>
      <c r="L12" s="28"/>
      <c r="M12" s="28"/>
      <c r="N12" s="28"/>
      <c r="O12" s="28">
        <f t="shared" si="1"/>
        <v>0</v>
      </c>
      <c r="P12" s="28">
        <f t="shared" si="2"/>
        <v>0</v>
      </c>
      <c r="Q12" s="28" t="str">
        <f t="shared" si="3"/>
        <v/>
      </c>
      <c r="R12" s="29"/>
    </row>
    <row r="13" customHeight="1" spans="1:18">
      <c r="A13" s="24"/>
      <c r="B13" s="30"/>
      <c r="C13" s="30"/>
      <c r="D13" s="30"/>
      <c r="E13" s="30"/>
      <c r="F13" s="26"/>
      <c r="G13" s="26"/>
      <c r="H13" s="28"/>
      <c r="I13" s="28"/>
      <c r="J13" s="28"/>
      <c r="K13" s="28">
        <f t="shared" si="0"/>
        <v>0</v>
      </c>
      <c r="L13" s="28"/>
      <c r="M13" s="28"/>
      <c r="N13" s="28"/>
      <c r="O13" s="28">
        <f t="shared" si="1"/>
        <v>0</v>
      </c>
      <c r="P13" s="28">
        <f t="shared" si="2"/>
        <v>0</v>
      </c>
      <c r="Q13" s="28" t="str">
        <f t="shared" si="3"/>
        <v/>
      </c>
      <c r="R13" s="29"/>
    </row>
    <row r="14" customHeight="1" spans="1:18">
      <c r="A14" s="24"/>
      <c r="B14" s="30"/>
      <c r="C14" s="30"/>
      <c r="D14" s="30"/>
      <c r="E14" s="30"/>
      <c r="F14" s="26"/>
      <c r="G14" s="26"/>
      <c r="H14" s="28"/>
      <c r="I14" s="28"/>
      <c r="J14" s="28"/>
      <c r="K14" s="28">
        <f t="shared" si="0"/>
        <v>0</v>
      </c>
      <c r="L14" s="28"/>
      <c r="M14" s="28"/>
      <c r="N14" s="28"/>
      <c r="O14" s="28">
        <f t="shared" si="1"/>
        <v>0</v>
      </c>
      <c r="P14" s="28">
        <f t="shared" si="2"/>
        <v>0</v>
      </c>
      <c r="Q14" s="28" t="str">
        <f t="shared" si="3"/>
        <v/>
      </c>
      <c r="R14" s="29"/>
    </row>
    <row r="15" customHeight="1" spans="1:18">
      <c r="A15" s="24"/>
      <c r="B15" s="30"/>
      <c r="C15" s="30"/>
      <c r="D15" s="30"/>
      <c r="E15" s="30"/>
      <c r="F15" s="26"/>
      <c r="G15" s="26"/>
      <c r="H15" s="28"/>
      <c r="I15" s="28"/>
      <c r="J15" s="28"/>
      <c r="K15" s="28">
        <f t="shared" si="0"/>
        <v>0</v>
      </c>
      <c r="L15" s="28"/>
      <c r="M15" s="28"/>
      <c r="N15" s="28"/>
      <c r="O15" s="28">
        <f t="shared" si="1"/>
        <v>0</v>
      </c>
      <c r="P15" s="28">
        <f t="shared" si="2"/>
        <v>0</v>
      </c>
      <c r="Q15" s="28" t="str">
        <f t="shared" si="3"/>
        <v/>
      </c>
      <c r="R15" s="29"/>
    </row>
    <row r="16" customHeight="1" spans="1:18">
      <c r="A16" s="24"/>
      <c r="B16" s="30"/>
      <c r="C16" s="30"/>
      <c r="D16" s="30"/>
      <c r="E16" s="30"/>
      <c r="F16" s="26"/>
      <c r="G16" s="26"/>
      <c r="H16" s="28"/>
      <c r="I16" s="28"/>
      <c r="J16" s="28"/>
      <c r="K16" s="28">
        <f t="shared" si="0"/>
        <v>0</v>
      </c>
      <c r="L16" s="28"/>
      <c r="M16" s="28"/>
      <c r="N16" s="28"/>
      <c r="O16" s="28">
        <f t="shared" si="1"/>
        <v>0</v>
      </c>
      <c r="P16" s="28">
        <f t="shared" si="2"/>
        <v>0</v>
      </c>
      <c r="Q16" s="28" t="str">
        <f t="shared" si="3"/>
        <v/>
      </c>
      <c r="R16" s="29"/>
    </row>
    <row r="17" customHeight="1" spans="1:18">
      <c r="A17" s="24"/>
      <c r="B17" s="31"/>
      <c r="C17" s="30"/>
      <c r="D17" s="30"/>
      <c r="E17" s="30"/>
      <c r="F17" s="26"/>
      <c r="G17" s="26"/>
      <c r="H17" s="28"/>
      <c r="I17" s="28"/>
      <c r="J17" s="28"/>
      <c r="K17" s="28">
        <f t="shared" si="0"/>
        <v>0</v>
      </c>
      <c r="L17" s="28"/>
      <c r="M17" s="28"/>
      <c r="N17" s="28"/>
      <c r="O17" s="28">
        <f t="shared" si="1"/>
        <v>0</v>
      </c>
      <c r="P17" s="28">
        <f t="shared" si="2"/>
        <v>0</v>
      </c>
      <c r="Q17" s="28" t="str">
        <f t="shared" si="3"/>
        <v/>
      </c>
      <c r="R17" s="29"/>
    </row>
    <row r="18" customHeight="1" spans="1:18">
      <c r="A18" s="24"/>
      <c r="B18" s="30"/>
      <c r="C18" s="30"/>
      <c r="D18" s="30"/>
      <c r="E18" s="30"/>
      <c r="F18" s="26"/>
      <c r="G18" s="26"/>
      <c r="H18" s="28"/>
      <c r="I18" s="28"/>
      <c r="J18" s="28"/>
      <c r="K18" s="28">
        <f t="shared" si="0"/>
        <v>0</v>
      </c>
      <c r="L18" s="28"/>
      <c r="M18" s="28"/>
      <c r="N18" s="28"/>
      <c r="O18" s="28">
        <f t="shared" si="1"/>
        <v>0</v>
      </c>
      <c r="P18" s="28">
        <f t="shared" si="2"/>
        <v>0</v>
      </c>
      <c r="Q18" s="28" t="str">
        <f t="shared" si="3"/>
        <v/>
      </c>
      <c r="R18" s="29"/>
    </row>
    <row r="19" customHeight="1" spans="1:18">
      <c r="A19" s="24"/>
      <c r="B19" s="30"/>
      <c r="C19" s="30"/>
      <c r="D19" s="30"/>
      <c r="E19" s="30"/>
      <c r="F19" s="26"/>
      <c r="G19" s="26"/>
      <c r="H19" s="28"/>
      <c r="I19" s="28"/>
      <c r="J19" s="28"/>
      <c r="K19" s="28">
        <f t="shared" si="0"/>
        <v>0</v>
      </c>
      <c r="L19" s="28"/>
      <c r="M19" s="28"/>
      <c r="N19" s="28"/>
      <c r="O19" s="28">
        <f t="shared" si="1"/>
        <v>0</v>
      </c>
      <c r="P19" s="28">
        <f t="shared" si="2"/>
        <v>0</v>
      </c>
      <c r="Q19" s="28" t="str">
        <f t="shared" si="3"/>
        <v/>
      </c>
      <c r="R19" s="29"/>
    </row>
    <row r="20" customHeight="1" spans="1:18">
      <c r="A20" s="24"/>
      <c r="B20" s="30"/>
      <c r="C20" s="30"/>
      <c r="D20" s="30"/>
      <c r="E20" s="30"/>
      <c r="F20" s="26"/>
      <c r="G20" s="26"/>
      <c r="H20" s="28"/>
      <c r="I20" s="28"/>
      <c r="J20" s="28"/>
      <c r="K20" s="28">
        <f t="shared" si="0"/>
        <v>0</v>
      </c>
      <c r="L20" s="28"/>
      <c r="M20" s="28"/>
      <c r="N20" s="28"/>
      <c r="O20" s="28">
        <f t="shared" si="1"/>
        <v>0</v>
      </c>
      <c r="P20" s="28">
        <f t="shared" si="2"/>
        <v>0</v>
      </c>
      <c r="Q20" s="28" t="str">
        <f t="shared" si="3"/>
        <v/>
      </c>
      <c r="R20" s="29"/>
    </row>
    <row r="21" customHeight="1" spans="1:18">
      <c r="A21" s="24"/>
      <c r="B21" s="30"/>
      <c r="C21" s="30"/>
      <c r="D21" s="30"/>
      <c r="E21" s="30"/>
      <c r="F21" s="26"/>
      <c r="G21" s="26"/>
      <c r="H21" s="28"/>
      <c r="I21" s="28"/>
      <c r="J21" s="28"/>
      <c r="K21" s="28">
        <f t="shared" si="0"/>
        <v>0</v>
      </c>
      <c r="L21" s="28"/>
      <c r="M21" s="28"/>
      <c r="N21" s="28"/>
      <c r="O21" s="28">
        <f t="shared" si="1"/>
        <v>0</v>
      </c>
      <c r="P21" s="28">
        <f t="shared" si="2"/>
        <v>0</v>
      </c>
      <c r="Q21" s="28" t="str">
        <f t="shared" si="3"/>
        <v/>
      </c>
      <c r="R21" s="29"/>
    </row>
    <row r="22" customHeight="1" spans="1:18">
      <c r="A22" s="24"/>
      <c r="B22" s="30"/>
      <c r="C22" s="30"/>
      <c r="D22" s="30"/>
      <c r="E22" s="30"/>
      <c r="F22" s="26"/>
      <c r="G22" s="26"/>
      <c r="H22" s="28"/>
      <c r="I22" s="28"/>
      <c r="J22" s="28"/>
      <c r="K22" s="28">
        <f t="shared" si="0"/>
        <v>0</v>
      </c>
      <c r="L22" s="28"/>
      <c r="M22" s="28"/>
      <c r="N22" s="28"/>
      <c r="O22" s="28">
        <f t="shared" si="1"/>
        <v>0</v>
      </c>
      <c r="P22" s="28">
        <f t="shared" si="2"/>
        <v>0</v>
      </c>
      <c r="Q22" s="28" t="str">
        <f t="shared" si="3"/>
        <v/>
      </c>
      <c r="R22" s="29"/>
    </row>
    <row r="23" customHeight="1" spans="1:18">
      <c r="A23" s="24"/>
      <c r="B23" s="30"/>
      <c r="C23" s="30"/>
      <c r="D23" s="30"/>
      <c r="E23" s="30"/>
      <c r="F23" s="26"/>
      <c r="G23" s="26"/>
      <c r="H23" s="28"/>
      <c r="I23" s="28"/>
      <c r="J23" s="28"/>
      <c r="K23" s="28">
        <f t="shared" si="0"/>
        <v>0</v>
      </c>
      <c r="L23" s="28"/>
      <c r="M23" s="28"/>
      <c r="N23" s="28"/>
      <c r="O23" s="28">
        <f t="shared" si="1"/>
        <v>0</v>
      </c>
      <c r="P23" s="28">
        <f t="shared" si="2"/>
        <v>0</v>
      </c>
      <c r="Q23" s="28" t="str">
        <f t="shared" si="3"/>
        <v/>
      </c>
      <c r="R23" s="29"/>
    </row>
    <row r="24" customHeight="1" spans="1:18">
      <c r="A24" s="24"/>
      <c r="B24" s="30"/>
      <c r="C24" s="30"/>
      <c r="D24" s="30"/>
      <c r="E24" s="30"/>
      <c r="F24" s="26"/>
      <c r="G24" s="26"/>
      <c r="H24" s="28"/>
      <c r="I24" s="28"/>
      <c r="J24" s="28"/>
      <c r="K24" s="28">
        <f t="shared" si="0"/>
        <v>0</v>
      </c>
      <c r="L24" s="28"/>
      <c r="M24" s="28"/>
      <c r="N24" s="28"/>
      <c r="O24" s="28">
        <f t="shared" si="1"/>
        <v>0</v>
      </c>
      <c r="P24" s="28">
        <f t="shared" si="2"/>
        <v>0</v>
      </c>
      <c r="Q24" s="28" t="str">
        <f t="shared" si="3"/>
        <v/>
      </c>
      <c r="R24" s="29"/>
    </row>
    <row r="25" customHeight="1" spans="1:18">
      <c r="A25" s="57" t="s">
        <v>646</v>
      </c>
      <c r="B25" s="171"/>
      <c r="C25" s="162"/>
      <c r="D25" s="28"/>
      <c r="E25" s="28"/>
      <c r="F25" s="28" t="s">
        <v>536</v>
      </c>
      <c r="G25" s="29"/>
      <c r="H25" s="41">
        <f t="shared" ref="H25:O25" si="4">SUM(H7:H24)</f>
        <v>0</v>
      </c>
      <c r="I25" s="41">
        <f t="shared" si="4"/>
        <v>0</v>
      </c>
      <c r="J25" s="41">
        <f t="shared" si="4"/>
        <v>0</v>
      </c>
      <c r="K25" s="41">
        <f t="shared" si="4"/>
        <v>0</v>
      </c>
      <c r="L25" s="41">
        <f t="shared" si="4"/>
        <v>0</v>
      </c>
      <c r="M25" s="41">
        <f t="shared" si="4"/>
        <v>0</v>
      </c>
      <c r="N25" s="41">
        <f t="shared" si="4"/>
        <v>0</v>
      </c>
      <c r="O25" s="41">
        <f t="shared" si="4"/>
        <v>0</v>
      </c>
      <c r="P25" s="28">
        <f t="shared" si="2"/>
        <v>0</v>
      </c>
      <c r="Q25" s="28" t="str">
        <f t="shared" si="3"/>
        <v/>
      </c>
      <c r="R25" s="29"/>
    </row>
    <row r="26" customHeight="1" spans="1:18">
      <c r="A26" s="57" t="s">
        <v>1358</v>
      </c>
      <c r="B26" s="171"/>
      <c r="C26" s="162"/>
      <c r="D26" s="28"/>
      <c r="E26" s="28"/>
      <c r="F26" s="28" t="s">
        <v>536</v>
      </c>
      <c r="G26" s="29"/>
      <c r="H26" s="29"/>
      <c r="I26" s="29"/>
      <c r="J26" s="29"/>
      <c r="K26" s="29"/>
      <c r="L26" s="29"/>
      <c r="M26" s="29"/>
      <c r="N26" s="29"/>
      <c r="O26" s="29"/>
      <c r="P26" s="28">
        <f t="shared" si="2"/>
        <v>0</v>
      </c>
      <c r="Q26" s="28" t="str">
        <f t="shared" si="3"/>
        <v/>
      </c>
      <c r="R26" s="29"/>
    </row>
    <row r="27" customHeight="1" spans="1:18">
      <c r="A27" s="57" t="s">
        <v>646</v>
      </c>
      <c r="B27" s="171"/>
      <c r="C27" s="162"/>
      <c r="D27" s="28"/>
      <c r="E27" s="28"/>
      <c r="F27" s="28" t="s">
        <v>536</v>
      </c>
      <c r="G27" s="29"/>
      <c r="H27" s="41">
        <f>H25-H26</f>
        <v>0</v>
      </c>
      <c r="I27" s="41">
        <f t="shared" ref="I27:O27" si="5">I25-I26</f>
        <v>0</v>
      </c>
      <c r="J27" s="41">
        <f t="shared" si="5"/>
        <v>0</v>
      </c>
      <c r="K27" s="41">
        <f t="shared" si="5"/>
        <v>0</v>
      </c>
      <c r="L27" s="41">
        <f t="shared" si="5"/>
        <v>0</v>
      </c>
      <c r="M27" s="41">
        <f t="shared" si="5"/>
        <v>0</v>
      </c>
      <c r="N27" s="41">
        <f t="shared" si="5"/>
        <v>0</v>
      </c>
      <c r="O27" s="41">
        <f t="shared" si="5"/>
        <v>0</v>
      </c>
      <c r="P27" s="28">
        <f t="shared" si="2"/>
        <v>0</v>
      </c>
      <c r="Q27" s="28" t="str">
        <f t="shared" si="3"/>
        <v/>
      </c>
      <c r="R27" s="29"/>
    </row>
    <row r="28" customHeight="1" spans="1:18">
      <c r="A28" s="36" t="str">
        <f>填表信息!$A$6&amp;填表信息!$B$6</f>
        <v>产权持有人填表人：罗钰</v>
      </c>
      <c r="B28" s="36"/>
      <c r="C28" s="36"/>
      <c r="D28" s="36"/>
      <c r="E28" s="36"/>
      <c r="K28" s="36"/>
      <c r="L28" s="36"/>
      <c r="M28" s="36"/>
      <c r="N28" s="36"/>
      <c r="O28" s="36" t="str">
        <f>填表信息!A51&amp;填表信息!B51</f>
        <v>评估人员：XXX</v>
      </c>
      <c r="P28" s="36"/>
      <c r="Q28" s="36"/>
      <c r="R28" s="36"/>
    </row>
    <row r="29" customHeight="1" spans="1:5">
      <c r="A29" s="37" t="str">
        <f>填表信息!A7&amp;" "&amp;TEXT(填表信息!B7,"yyyy年mm月dd日")</f>
        <v>填表日期： 2023年11月06日</v>
      </c>
      <c r="B29" s="47"/>
      <c r="C29" s="47"/>
      <c r="D29" s="47"/>
      <c r="E29" s="168"/>
    </row>
  </sheetData>
  <mergeCells count="18">
    <mergeCell ref="A1:R1"/>
    <mergeCell ref="A2:R2"/>
    <mergeCell ref="A4:I4"/>
    <mergeCell ref="H5:K5"/>
    <mergeCell ref="L5:O5"/>
    <mergeCell ref="A25:C25"/>
    <mergeCell ref="A26:C26"/>
    <mergeCell ref="A27:C27"/>
    <mergeCell ref="A5:A6"/>
    <mergeCell ref="B5:B6"/>
    <mergeCell ref="C5:C6"/>
    <mergeCell ref="D5:D6"/>
    <mergeCell ref="E5:E6"/>
    <mergeCell ref="F5:F6"/>
    <mergeCell ref="G5:G6"/>
    <mergeCell ref="P5:P6"/>
    <mergeCell ref="Q5:Q6"/>
    <mergeCell ref="R5:R6"/>
  </mergeCells>
  <printOptions horizontalCentered="1"/>
  <pageMargins left="1" right="1" top="0.87" bottom="0.87" header="1.06" footer="0.51"/>
  <pageSetup paperSize="9" scale="96" fitToHeight="0" orientation="landscape"/>
  <headerFooter alignWithMargins="0"/>
  <legacyDrawing r:id="rId2"/>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2">
    <pageSetUpPr fitToPage="1"/>
  </sheetPr>
  <dimension ref="A1:M30"/>
  <sheetViews>
    <sheetView view="pageBreakPreview" zoomScaleNormal="100" topLeftCell="A7" workbookViewId="0">
      <selection activeCell="L31" sqref="L31"/>
    </sheetView>
  </sheetViews>
  <sheetFormatPr defaultColWidth="9" defaultRowHeight="15.75" customHeight="1"/>
  <cols>
    <col min="1" max="1" width="4" style="13" customWidth="1"/>
    <col min="2" max="2" width="12.1" style="13" customWidth="1"/>
    <col min="3" max="3" width="9" style="13"/>
    <col min="4" max="4" width="4.5" style="13" customWidth="1"/>
    <col min="5" max="5" width="9.1" style="13" customWidth="1"/>
    <col min="6" max="6" width="8.1" style="13" customWidth="1"/>
    <col min="7" max="7" width="13.1" style="13" customWidth="1"/>
    <col min="8" max="8" width="8.1" style="13" customWidth="1"/>
    <col min="9" max="9" width="9" style="13"/>
    <col min="10" max="10" width="12.6" style="13" customWidth="1"/>
    <col min="11" max="11" width="7.6" style="13" customWidth="1"/>
    <col min="12" max="12" width="5.9" style="13" customWidth="1"/>
    <col min="13" max="13" width="8.1" style="13" customWidth="1"/>
    <col min="14" max="16384" width="9" style="13"/>
  </cols>
  <sheetData>
    <row r="1" s="11" customFormat="1" ht="30" customHeight="1" spans="1:13">
      <c r="A1" s="14" t="s">
        <v>1359</v>
      </c>
      <c r="B1" s="15"/>
      <c r="C1" s="15"/>
      <c r="D1" s="15"/>
      <c r="E1" s="15"/>
      <c r="F1" s="15"/>
      <c r="G1" s="15"/>
      <c r="H1" s="15"/>
      <c r="I1" s="15"/>
      <c r="J1" s="15"/>
      <c r="K1" s="15"/>
      <c r="L1" s="15"/>
      <c r="M1" s="15"/>
    </row>
    <row r="2" ht="14.1" customHeight="1" spans="1:13">
      <c r="A2" s="16" t="str">
        <f>填表信息!A17&amp;" "&amp;TEXT(填表信息!B17,"yyyy年mm月dd日")</f>
        <v>评估基准日： 2023年07月31日</v>
      </c>
      <c r="B2" s="17"/>
      <c r="C2" s="17"/>
      <c r="D2" s="17"/>
      <c r="E2" s="17"/>
      <c r="F2" s="17"/>
      <c r="G2" s="17"/>
      <c r="H2" s="18"/>
      <c r="I2" s="18"/>
      <c r="J2" s="18"/>
      <c r="K2" s="18"/>
      <c r="L2" s="18"/>
      <c r="M2" s="18"/>
    </row>
    <row r="3" ht="14.1" customHeight="1" spans="1:13">
      <c r="A3" s="17"/>
      <c r="B3" s="17"/>
      <c r="C3" s="17"/>
      <c r="D3" s="17"/>
      <c r="E3" s="17"/>
      <c r="F3" s="17"/>
      <c r="G3" s="17"/>
      <c r="H3" s="18"/>
      <c r="I3" s="18"/>
      <c r="J3" s="18"/>
      <c r="K3" s="18"/>
      <c r="L3" s="19" t="s">
        <v>1360</v>
      </c>
      <c r="M3" s="19"/>
    </row>
    <row r="4" customHeight="1" spans="1:13">
      <c r="A4" s="54" t="str">
        <f>填表信息!A5&amp;填表信息!B5</f>
        <v>产权持有人：北京巴布科克·威尔科克斯有限公司</v>
      </c>
      <c r="B4" s="54"/>
      <c r="C4" s="54"/>
      <c r="D4" s="54"/>
      <c r="E4" s="54"/>
      <c r="F4" s="54"/>
      <c r="G4" s="54"/>
      <c r="H4" s="54"/>
      <c r="I4" s="54"/>
      <c r="M4" s="21" t="s">
        <v>353</v>
      </c>
    </row>
    <row r="5" s="12" customFormat="1" customHeight="1" spans="1:13">
      <c r="A5" s="22" t="s">
        <v>511</v>
      </c>
      <c r="B5" s="22" t="s">
        <v>1361</v>
      </c>
      <c r="C5" s="22" t="s">
        <v>1362</v>
      </c>
      <c r="D5" s="142" t="s">
        <v>1363</v>
      </c>
      <c r="E5" s="142" t="s">
        <v>356</v>
      </c>
      <c r="F5" s="142"/>
      <c r="G5" s="142"/>
      <c r="H5" s="32" t="s">
        <v>248</v>
      </c>
      <c r="I5" s="44"/>
      <c r="J5" s="63"/>
      <c r="K5" s="169" t="s">
        <v>357</v>
      </c>
      <c r="L5" s="142" t="s">
        <v>1364</v>
      </c>
      <c r="M5" s="142" t="s">
        <v>516</v>
      </c>
    </row>
    <row r="6" s="12" customFormat="1" customHeight="1" spans="1:13">
      <c r="A6" s="24"/>
      <c r="B6" s="24"/>
      <c r="C6" s="24"/>
      <c r="D6" s="24"/>
      <c r="E6" s="22" t="s">
        <v>517</v>
      </c>
      <c r="F6" s="22" t="s">
        <v>518</v>
      </c>
      <c r="G6" s="22" t="s">
        <v>519</v>
      </c>
      <c r="H6" s="28" t="s">
        <v>520</v>
      </c>
      <c r="I6" s="22" t="s">
        <v>521</v>
      </c>
      <c r="J6" s="22" t="s">
        <v>519</v>
      </c>
      <c r="K6" s="170"/>
      <c r="L6" s="24"/>
      <c r="M6" s="24"/>
    </row>
    <row r="7" customHeight="1" spans="1:13">
      <c r="A7" s="24"/>
      <c r="B7" s="30"/>
      <c r="C7" s="30"/>
      <c r="D7" s="24"/>
      <c r="E7" s="67"/>
      <c r="F7" s="28"/>
      <c r="G7" s="28"/>
      <c r="H7" s="67"/>
      <c r="I7" s="28"/>
      <c r="J7" s="28"/>
      <c r="K7" s="28">
        <f>J7-G7</f>
        <v>0</v>
      </c>
      <c r="L7" s="28" t="str">
        <f>IF(G7=0,"",K7/G7*100)</f>
        <v/>
      </c>
      <c r="M7" s="29"/>
    </row>
    <row r="8" customHeight="1" spans="1:13">
      <c r="A8" s="24"/>
      <c r="B8" s="30"/>
      <c r="C8" s="30"/>
      <c r="D8" s="24"/>
      <c r="E8" s="67"/>
      <c r="F8" s="28"/>
      <c r="G8" s="28"/>
      <c r="H8" s="67"/>
      <c r="I8" s="28"/>
      <c r="J8" s="28"/>
      <c r="K8" s="28">
        <f t="shared" ref="K8:K28" si="0">J8-G8</f>
        <v>0</v>
      </c>
      <c r="L8" s="28" t="str">
        <f t="shared" ref="L8:L28" si="1">IF(G8=0,"",K8/G8*100)</f>
        <v/>
      </c>
      <c r="M8" s="29"/>
    </row>
    <row r="9" customHeight="1" spans="1:13">
      <c r="A9" s="24"/>
      <c r="B9" s="30"/>
      <c r="C9" s="30"/>
      <c r="D9" s="24"/>
      <c r="E9" s="67"/>
      <c r="F9" s="28"/>
      <c r="G9" s="28"/>
      <c r="H9" s="67"/>
      <c r="I9" s="28"/>
      <c r="J9" s="28"/>
      <c r="K9" s="28">
        <f t="shared" si="0"/>
        <v>0</v>
      </c>
      <c r="L9" s="28" t="str">
        <f t="shared" si="1"/>
        <v/>
      </c>
      <c r="M9" s="29"/>
    </row>
    <row r="10" customHeight="1" spans="1:13">
      <c r="A10" s="24"/>
      <c r="B10" s="30"/>
      <c r="C10" s="30"/>
      <c r="D10" s="24"/>
      <c r="E10" s="67"/>
      <c r="F10" s="28"/>
      <c r="G10" s="28"/>
      <c r="H10" s="67"/>
      <c r="I10" s="28"/>
      <c r="J10" s="28"/>
      <c r="K10" s="28">
        <f t="shared" si="0"/>
        <v>0</v>
      </c>
      <c r="L10" s="28" t="str">
        <f t="shared" si="1"/>
        <v/>
      </c>
      <c r="M10" s="29"/>
    </row>
    <row r="11" customHeight="1" spans="1:13">
      <c r="A11" s="24"/>
      <c r="B11" s="30"/>
      <c r="C11" s="30"/>
      <c r="D11" s="24"/>
      <c r="E11" s="67"/>
      <c r="F11" s="28"/>
      <c r="G11" s="28"/>
      <c r="H11" s="67"/>
      <c r="I11" s="28"/>
      <c r="J11" s="28"/>
      <c r="K11" s="28">
        <f t="shared" si="0"/>
        <v>0</v>
      </c>
      <c r="L11" s="28" t="str">
        <f t="shared" si="1"/>
        <v/>
      </c>
      <c r="M11" s="29"/>
    </row>
    <row r="12" customHeight="1" spans="1:13">
      <c r="A12" s="24"/>
      <c r="B12" s="30"/>
      <c r="C12" s="30"/>
      <c r="D12" s="24"/>
      <c r="E12" s="67"/>
      <c r="F12" s="28"/>
      <c r="G12" s="28"/>
      <c r="H12" s="67"/>
      <c r="I12" s="28"/>
      <c r="J12" s="28"/>
      <c r="K12" s="28">
        <f t="shared" si="0"/>
        <v>0</v>
      </c>
      <c r="L12" s="28" t="str">
        <f t="shared" si="1"/>
        <v/>
      </c>
      <c r="M12" s="29"/>
    </row>
    <row r="13" customHeight="1" spans="1:13">
      <c r="A13" s="24"/>
      <c r="B13" s="30"/>
      <c r="C13" s="30"/>
      <c r="D13" s="24"/>
      <c r="E13" s="67"/>
      <c r="F13" s="28"/>
      <c r="G13" s="28"/>
      <c r="H13" s="67"/>
      <c r="I13" s="28"/>
      <c r="J13" s="28"/>
      <c r="K13" s="28">
        <f t="shared" si="0"/>
        <v>0</v>
      </c>
      <c r="L13" s="28" t="str">
        <f t="shared" si="1"/>
        <v/>
      </c>
      <c r="M13" s="29"/>
    </row>
    <row r="14" customHeight="1" spans="1:13">
      <c r="A14" s="24"/>
      <c r="B14" s="30"/>
      <c r="C14" s="30"/>
      <c r="D14" s="24"/>
      <c r="E14" s="67"/>
      <c r="F14" s="28"/>
      <c r="G14" s="28"/>
      <c r="H14" s="67"/>
      <c r="I14" s="28"/>
      <c r="J14" s="28"/>
      <c r="K14" s="28">
        <f t="shared" si="0"/>
        <v>0</v>
      </c>
      <c r="L14" s="28" t="str">
        <f t="shared" si="1"/>
        <v/>
      </c>
      <c r="M14" s="29"/>
    </row>
    <row r="15" customHeight="1" spans="1:13">
      <c r="A15" s="24"/>
      <c r="B15" s="30"/>
      <c r="C15" s="30"/>
      <c r="D15" s="24"/>
      <c r="E15" s="67"/>
      <c r="F15" s="28"/>
      <c r="G15" s="28"/>
      <c r="H15" s="67"/>
      <c r="I15" s="28"/>
      <c r="J15" s="28"/>
      <c r="K15" s="28">
        <f t="shared" si="0"/>
        <v>0</v>
      </c>
      <c r="L15" s="28" t="str">
        <f t="shared" si="1"/>
        <v/>
      </c>
      <c r="M15" s="29"/>
    </row>
    <row r="16" customHeight="1" spans="1:13">
      <c r="A16" s="24"/>
      <c r="B16" s="30"/>
      <c r="C16" s="30"/>
      <c r="D16" s="24"/>
      <c r="E16" s="67"/>
      <c r="F16" s="28"/>
      <c r="G16" s="28"/>
      <c r="H16" s="67"/>
      <c r="I16" s="28"/>
      <c r="J16" s="28"/>
      <c r="K16" s="28">
        <f t="shared" si="0"/>
        <v>0</v>
      </c>
      <c r="L16" s="28" t="str">
        <f t="shared" si="1"/>
        <v/>
      </c>
      <c r="M16" s="29"/>
    </row>
    <row r="17" customHeight="1" spans="1:13">
      <c r="A17" s="24"/>
      <c r="B17" s="31"/>
      <c r="C17" s="30"/>
      <c r="D17" s="24"/>
      <c r="E17" s="67"/>
      <c r="F17" s="28"/>
      <c r="G17" s="28"/>
      <c r="H17" s="67"/>
      <c r="I17" s="28"/>
      <c r="J17" s="28"/>
      <c r="K17" s="28">
        <f t="shared" si="0"/>
        <v>0</v>
      </c>
      <c r="L17" s="28" t="str">
        <f t="shared" si="1"/>
        <v/>
      </c>
      <c r="M17" s="29"/>
    </row>
    <row r="18" customHeight="1" spans="1:13">
      <c r="A18" s="24"/>
      <c r="B18" s="30"/>
      <c r="C18" s="30"/>
      <c r="D18" s="24"/>
      <c r="E18" s="67"/>
      <c r="F18" s="28"/>
      <c r="G18" s="28"/>
      <c r="H18" s="67"/>
      <c r="I18" s="28"/>
      <c r="J18" s="28"/>
      <c r="K18" s="28">
        <f t="shared" si="0"/>
        <v>0</v>
      </c>
      <c r="L18" s="28" t="str">
        <f t="shared" si="1"/>
        <v/>
      </c>
      <c r="M18" s="29"/>
    </row>
    <row r="19" customHeight="1" spans="1:13">
      <c r="A19" s="24"/>
      <c r="B19" s="30"/>
      <c r="C19" s="30"/>
      <c r="D19" s="24"/>
      <c r="E19" s="67"/>
      <c r="F19" s="28"/>
      <c r="G19" s="28"/>
      <c r="H19" s="67"/>
      <c r="I19" s="28"/>
      <c r="J19" s="28"/>
      <c r="K19" s="28">
        <f t="shared" si="0"/>
        <v>0</v>
      </c>
      <c r="L19" s="28" t="str">
        <f t="shared" si="1"/>
        <v/>
      </c>
      <c r="M19" s="29"/>
    </row>
    <row r="20" customHeight="1" spans="1:13">
      <c r="A20" s="24"/>
      <c r="B20" s="30"/>
      <c r="C20" s="30"/>
      <c r="D20" s="24"/>
      <c r="E20" s="67"/>
      <c r="F20" s="28"/>
      <c r="G20" s="28"/>
      <c r="H20" s="67"/>
      <c r="I20" s="28"/>
      <c r="J20" s="28"/>
      <c r="K20" s="28">
        <f t="shared" si="0"/>
        <v>0</v>
      </c>
      <c r="L20" s="28" t="str">
        <f t="shared" si="1"/>
        <v/>
      </c>
      <c r="M20" s="29"/>
    </row>
    <row r="21" customHeight="1" spans="1:13">
      <c r="A21" s="24"/>
      <c r="B21" s="30"/>
      <c r="C21" s="30"/>
      <c r="D21" s="24"/>
      <c r="E21" s="67"/>
      <c r="F21" s="28"/>
      <c r="G21" s="28"/>
      <c r="H21" s="67"/>
      <c r="I21" s="28"/>
      <c r="J21" s="28"/>
      <c r="K21" s="28">
        <f t="shared" si="0"/>
        <v>0</v>
      </c>
      <c r="L21" s="28" t="str">
        <f t="shared" si="1"/>
        <v/>
      </c>
      <c r="M21" s="29"/>
    </row>
    <row r="22" customHeight="1" spans="1:13">
      <c r="A22" s="24"/>
      <c r="B22" s="30"/>
      <c r="C22" s="30"/>
      <c r="D22" s="24"/>
      <c r="E22" s="67"/>
      <c r="F22" s="28"/>
      <c r="G22" s="28"/>
      <c r="H22" s="67"/>
      <c r="I22" s="28"/>
      <c r="J22" s="28"/>
      <c r="K22" s="28">
        <f t="shared" si="0"/>
        <v>0</v>
      </c>
      <c r="L22" s="28" t="str">
        <f t="shared" si="1"/>
        <v/>
      </c>
      <c r="M22" s="29"/>
    </row>
    <row r="23" customHeight="1" spans="1:13">
      <c r="A23" s="24"/>
      <c r="B23" s="30"/>
      <c r="C23" s="30"/>
      <c r="D23" s="24"/>
      <c r="E23" s="67"/>
      <c r="F23" s="28"/>
      <c r="G23" s="28"/>
      <c r="H23" s="67"/>
      <c r="I23" s="28"/>
      <c r="J23" s="28"/>
      <c r="K23" s="28">
        <f t="shared" si="0"/>
        <v>0</v>
      </c>
      <c r="L23" s="28" t="str">
        <f t="shared" si="1"/>
        <v/>
      </c>
      <c r="M23" s="29"/>
    </row>
    <row r="24" customHeight="1" spans="1:13">
      <c r="A24" s="24"/>
      <c r="B24" s="30"/>
      <c r="C24" s="30"/>
      <c r="D24" s="24"/>
      <c r="E24" s="67"/>
      <c r="F24" s="28"/>
      <c r="G24" s="28"/>
      <c r="H24" s="67"/>
      <c r="I24" s="28"/>
      <c r="J24" s="28"/>
      <c r="K24" s="28">
        <f t="shared" si="0"/>
        <v>0</v>
      </c>
      <c r="L24" s="28" t="str">
        <f t="shared" si="1"/>
        <v/>
      </c>
      <c r="M24" s="29"/>
    </row>
    <row r="25" customHeight="1" spans="1:13">
      <c r="A25" s="24"/>
      <c r="B25" s="30"/>
      <c r="C25" s="30"/>
      <c r="D25" s="24"/>
      <c r="E25" s="67"/>
      <c r="F25" s="28"/>
      <c r="G25" s="28"/>
      <c r="H25" s="67"/>
      <c r="I25" s="28"/>
      <c r="J25" s="28"/>
      <c r="K25" s="28">
        <f t="shared" si="0"/>
        <v>0</v>
      </c>
      <c r="L25" s="28" t="str">
        <f t="shared" si="1"/>
        <v/>
      </c>
      <c r="M25" s="29"/>
    </row>
    <row r="26" customHeight="1" spans="1:13">
      <c r="A26" s="32" t="s">
        <v>529</v>
      </c>
      <c r="B26" s="44"/>
      <c r="C26" s="44"/>
      <c r="D26" s="63"/>
      <c r="E26" s="67"/>
      <c r="F26" s="28"/>
      <c r="G26" s="28">
        <f>SUM(G7:G25)</f>
        <v>0</v>
      </c>
      <c r="H26" s="28"/>
      <c r="I26" s="28"/>
      <c r="J26" s="28">
        <f>SUM(J7:J25)</f>
        <v>0</v>
      </c>
      <c r="K26" s="28">
        <f t="shared" si="0"/>
        <v>0</v>
      </c>
      <c r="L26" s="28" t="str">
        <f t="shared" si="1"/>
        <v/>
      </c>
      <c r="M26" s="29"/>
    </row>
    <row r="27" customHeight="1" spans="1:13">
      <c r="A27" s="32" t="s">
        <v>1365</v>
      </c>
      <c r="B27" s="44"/>
      <c r="C27" s="44"/>
      <c r="D27" s="63"/>
      <c r="E27" s="67"/>
      <c r="F27" s="28"/>
      <c r="G27" s="28"/>
      <c r="H27" s="67"/>
      <c r="I27" s="28"/>
      <c r="J27" s="28"/>
      <c r="K27" s="28">
        <f t="shared" si="0"/>
        <v>0</v>
      </c>
      <c r="L27" s="28" t="str">
        <f t="shared" si="1"/>
        <v/>
      </c>
      <c r="M27" s="29"/>
    </row>
    <row r="28" customHeight="1" spans="1:13">
      <c r="A28" s="32" t="s">
        <v>579</v>
      </c>
      <c r="B28" s="44"/>
      <c r="C28" s="44"/>
      <c r="D28" s="63"/>
      <c r="E28" s="67"/>
      <c r="F28" s="28"/>
      <c r="G28" s="28">
        <f>G26-G27</f>
        <v>0</v>
      </c>
      <c r="H28" s="67"/>
      <c r="I28" s="28"/>
      <c r="J28" s="28">
        <f>J26-J27</f>
        <v>0</v>
      </c>
      <c r="K28" s="28">
        <f t="shared" si="0"/>
        <v>0</v>
      </c>
      <c r="L28" s="28" t="str">
        <f t="shared" si="1"/>
        <v/>
      </c>
      <c r="M28" s="29"/>
    </row>
    <row r="29" customHeight="1" spans="1:13">
      <c r="A29" s="36" t="str">
        <f>填表信息!$A$6&amp;填表信息!$B$6</f>
        <v>产权持有人填表人：罗钰</v>
      </c>
      <c r="B29" s="36"/>
      <c r="C29" s="36"/>
      <c r="D29" s="36"/>
      <c r="E29" s="36"/>
      <c r="I29" s="36"/>
      <c r="J29" s="36" t="str">
        <f>填表信息!A52&amp;填表信息!B52</f>
        <v>评估人员：XXX</v>
      </c>
      <c r="K29" s="36"/>
      <c r="L29" s="36"/>
      <c r="M29" s="36"/>
    </row>
    <row r="30" customHeight="1" spans="1:5">
      <c r="A30" s="37" t="str">
        <f>填表信息!A7&amp;" "&amp;TEXT(填表信息!B7,"yyyy年mm月dd日")</f>
        <v>填表日期： 2023年11月06日</v>
      </c>
      <c r="B30" s="47"/>
      <c r="C30" s="47"/>
      <c r="D30" s="47"/>
      <c r="E30" s="168"/>
    </row>
  </sheetData>
  <mergeCells count="16">
    <mergeCell ref="A1:M1"/>
    <mergeCell ref="A2:M2"/>
    <mergeCell ref="L3:M3"/>
    <mergeCell ref="A4:I4"/>
    <mergeCell ref="E5:G5"/>
    <mergeCell ref="H5:J5"/>
    <mergeCell ref="A26:D26"/>
    <mergeCell ref="A27:D27"/>
    <mergeCell ref="A28:D28"/>
    <mergeCell ref="A5:A6"/>
    <mergeCell ref="B5:B6"/>
    <mergeCell ref="C5:C6"/>
    <mergeCell ref="D5:D6"/>
    <mergeCell ref="K5:K6"/>
    <mergeCell ref="L5:L6"/>
    <mergeCell ref="M5:M6"/>
  </mergeCells>
  <printOptions horizontalCentered="1"/>
  <pageMargins left="0.35" right="0.35" top="0.87" bottom="0.87" header="1.06" footer="0.51"/>
  <pageSetup paperSize="9" fitToHeight="0" orientation="landscape"/>
  <headerFooter alignWithMargins="0"/>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3">
    <pageSetUpPr fitToPage="1"/>
  </sheetPr>
  <dimension ref="A1:N30"/>
  <sheetViews>
    <sheetView view="pageBreakPreview" zoomScaleNormal="100" topLeftCell="A7" workbookViewId="0">
      <selection activeCell="L31" sqref="L31"/>
    </sheetView>
  </sheetViews>
  <sheetFormatPr defaultColWidth="9" defaultRowHeight="15.75" customHeight="1"/>
  <cols>
    <col min="1" max="1" width="4.4" style="13" customWidth="1"/>
    <col min="2" max="2" width="12.1" style="13" customWidth="1"/>
    <col min="3" max="3" width="11.6" style="13" customWidth="1"/>
    <col min="4" max="6" width="4.4" style="13" customWidth="1"/>
    <col min="7" max="7" width="12.1" style="13" customWidth="1"/>
    <col min="8" max="8" width="11.6" style="13" customWidth="1"/>
    <col min="9" max="9" width="11.5" style="13" customWidth="1"/>
    <col min="10" max="10" width="7" style="13" customWidth="1"/>
    <col min="11" max="12" width="11.6" style="13" customWidth="1"/>
    <col min="13" max="13" width="5.1" style="13" customWidth="1"/>
    <col min="14" max="14" width="10.6" style="13" customWidth="1"/>
    <col min="15" max="16384" width="9" style="13"/>
  </cols>
  <sheetData>
    <row r="1" s="11" customFormat="1" ht="30" customHeight="1" spans="1:14">
      <c r="A1" s="14" t="s">
        <v>1366</v>
      </c>
      <c r="B1" s="15"/>
      <c r="C1" s="15"/>
      <c r="D1" s="15"/>
      <c r="E1" s="15"/>
      <c r="F1" s="15"/>
      <c r="G1" s="15"/>
      <c r="H1" s="15"/>
      <c r="I1" s="15"/>
      <c r="J1" s="15"/>
      <c r="K1" s="15"/>
      <c r="L1" s="15"/>
      <c r="M1" s="15"/>
      <c r="N1" s="15"/>
    </row>
    <row r="2" ht="14.1" customHeight="1" spans="1:14">
      <c r="A2" s="16" t="str">
        <f>填表信息!A17&amp;" "&amp;TEXT(填表信息!B17,"yyyy年mm月dd日")</f>
        <v>评估基准日： 2023年07月31日</v>
      </c>
      <c r="B2" s="17"/>
      <c r="C2" s="17"/>
      <c r="D2" s="17"/>
      <c r="E2" s="17"/>
      <c r="F2" s="18"/>
      <c r="G2" s="18"/>
      <c r="H2" s="18"/>
      <c r="I2" s="18"/>
      <c r="J2" s="18"/>
      <c r="K2" s="18"/>
      <c r="L2" s="18"/>
      <c r="M2" s="18"/>
      <c r="N2" s="18"/>
    </row>
    <row r="3" ht="14.1" customHeight="1" spans="1:14">
      <c r="A3" s="17"/>
      <c r="B3" s="17"/>
      <c r="C3" s="17"/>
      <c r="D3" s="17"/>
      <c r="E3" s="17"/>
      <c r="F3" s="18"/>
      <c r="G3" s="18"/>
      <c r="H3" s="18"/>
      <c r="I3" s="18"/>
      <c r="J3" s="18"/>
      <c r="K3" s="19" t="s">
        <v>1367</v>
      </c>
      <c r="L3" s="19"/>
      <c r="M3" s="19"/>
      <c r="N3" s="19"/>
    </row>
    <row r="4" customHeight="1" spans="1:14">
      <c r="A4" s="54" t="str">
        <f>填表信息!A5&amp;填表信息!B5</f>
        <v>产权持有人：北京巴布科克·威尔科克斯有限公司</v>
      </c>
      <c r="B4" s="54"/>
      <c r="C4" s="54"/>
      <c r="D4" s="54"/>
      <c r="E4" s="54"/>
      <c r="F4" s="54"/>
      <c r="G4" s="54"/>
      <c r="H4" s="54"/>
      <c r="I4" s="54"/>
      <c r="K4" s="154" t="s">
        <v>353</v>
      </c>
      <c r="L4" s="154"/>
      <c r="M4" s="154"/>
      <c r="N4" s="154"/>
    </row>
    <row r="5" s="12" customFormat="1" customHeight="1" spans="1:14">
      <c r="A5" s="22" t="s">
        <v>511</v>
      </c>
      <c r="B5" s="22" t="s">
        <v>1368</v>
      </c>
      <c r="C5" s="142" t="s">
        <v>1369</v>
      </c>
      <c r="D5" s="142" t="s">
        <v>513</v>
      </c>
      <c r="E5" s="142" t="s">
        <v>517</v>
      </c>
      <c r="F5" s="142" t="s">
        <v>694</v>
      </c>
      <c r="G5" s="164" t="s">
        <v>356</v>
      </c>
      <c r="H5" s="167"/>
      <c r="I5" s="22" t="s">
        <v>248</v>
      </c>
      <c r="J5" s="24"/>
      <c r="K5" s="24"/>
      <c r="L5" s="142" t="s">
        <v>357</v>
      </c>
      <c r="M5" s="142" t="s">
        <v>515</v>
      </c>
      <c r="N5" s="142" t="s">
        <v>516</v>
      </c>
    </row>
    <row r="6" s="12" customFormat="1" customHeight="1" spans="1:14">
      <c r="A6" s="24"/>
      <c r="B6" s="24"/>
      <c r="C6" s="24"/>
      <c r="D6" s="24"/>
      <c r="E6" s="24"/>
      <c r="F6" s="24"/>
      <c r="G6" s="63" t="s">
        <v>658</v>
      </c>
      <c r="H6" s="22" t="s">
        <v>659</v>
      </c>
      <c r="I6" s="22" t="s">
        <v>658</v>
      </c>
      <c r="J6" s="22" t="s">
        <v>547</v>
      </c>
      <c r="K6" s="22" t="s">
        <v>659</v>
      </c>
      <c r="L6" s="24"/>
      <c r="M6" s="24"/>
      <c r="N6" s="24"/>
    </row>
    <row r="7" customHeight="1" spans="1:14">
      <c r="A7" s="24"/>
      <c r="B7" s="30"/>
      <c r="C7" s="30"/>
      <c r="D7" s="24"/>
      <c r="E7" s="24"/>
      <c r="F7" s="26"/>
      <c r="G7" s="27"/>
      <c r="H7" s="28"/>
      <c r="I7" s="28"/>
      <c r="J7" s="148"/>
      <c r="K7" s="28"/>
      <c r="L7" s="28">
        <f>K7-H7</f>
        <v>0</v>
      </c>
      <c r="M7" s="28" t="str">
        <f>IF(H7=0,"",L7/H7*100)</f>
        <v/>
      </c>
      <c r="N7" s="29"/>
    </row>
    <row r="8" customHeight="1" spans="1:14">
      <c r="A8" s="24"/>
      <c r="B8" s="30"/>
      <c r="C8" s="30"/>
      <c r="D8" s="24"/>
      <c r="E8" s="24"/>
      <c r="F8" s="26"/>
      <c r="G8" s="27"/>
      <c r="H8" s="28"/>
      <c r="I8" s="28"/>
      <c r="J8" s="148"/>
      <c r="K8" s="28"/>
      <c r="L8" s="28">
        <f t="shared" ref="L8:L28" si="0">K8-H8</f>
        <v>0</v>
      </c>
      <c r="M8" s="28" t="str">
        <f t="shared" ref="M8:M28" si="1">IF(H8=0,"",L8/H8*100)</f>
        <v/>
      </c>
      <c r="N8" s="29"/>
    </row>
    <row r="9" customHeight="1" spans="1:14">
      <c r="A9" s="24"/>
      <c r="B9" s="30"/>
      <c r="C9" s="30"/>
      <c r="D9" s="24"/>
      <c r="E9" s="24"/>
      <c r="F9" s="26"/>
      <c r="G9" s="27"/>
      <c r="H9" s="28"/>
      <c r="I9" s="28"/>
      <c r="J9" s="148"/>
      <c r="K9" s="28"/>
      <c r="L9" s="28">
        <f t="shared" si="0"/>
        <v>0</v>
      </c>
      <c r="M9" s="28" t="str">
        <f t="shared" si="1"/>
        <v/>
      </c>
      <c r="N9" s="29"/>
    </row>
    <row r="10" customHeight="1" spans="1:14">
      <c r="A10" s="24"/>
      <c r="B10" s="30"/>
      <c r="C10" s="30"/>
      <c r="D10" s="24"/>
      <c r="E10" s="24"/>
      <c r="F10" s="26"/>
      <c r="G10" s="27"/>
      <c r="H10" s="28"/>
      <c r="I10" s="28"/>
      <c r="J10" s="148"/>
      <c r="K10" s="28"/>
      <c r="L10" s="28">
        <f t="shared" si="0"/>
        <v>0</v>
      </c>
      <c r="M10" s="28" t="str">
        <f t="shared" si="1"/>
        <v/>
      </c>
      <c r="N10" s="29"/>
    </row>
    <row r="11" customHeight="1" spans="1:14">
      <c r="A11" s="24"/>
      <c r="B11" s="30"/>
      <c r="C11" s="30"/>
      <c r="D11" s="24"/>
      <c r="E11" s="24"/>
      <c r="F11" s="26"/>
      <c r="G11" s="27"/>
      <c r="H11" s="28"/>
      <c r="I11" s="28"/>
      <c r="J11" s="148"/>
      <c r="K11" s="28"/>
      <c r="L11" s="28">
        <f t="shared" si="0"/>
        <v>0</v>
      </c>
      <c r="M11" s="28" t="str">
        <f t="shared" si="1"/>
        <v/>
      </c>
      <c r="N11" s="29"/>
    </row>
    <row r="12" customHeight="1" spans="1:14">
      <c r="A12" s="24"/>
      <c r="B12" s="30"/>
      <c r="C12" s="30"/>
      <c r="D12" s="24"/>
      <c r="E12" s="24"/>
      <c r="F12" s="26"/>
      <c r="G12" s="27"/>
      <c r="H12" s="28"/>
      <c r="I12" s="28"/>
      <c r="J12" s="148"/>
      <c r="K12" s="28"/>
      <c r="L12" s="28">
        <f t="shared" si="0"/>
        <v>0</v>
      </c>
      <c r="M12" s="28" t="str">
        <f t="shared" si="1"/>
        <v/>
      </c>
      <c r="N12" s="29"/>
    </row>
    <row r="13" customHeight="1" spans="1:14">
      <c r="A13" s="24"/>
      <c r="B13" s="30"/>
      <c r="C13" s="30"/>
      <c r="D13" s="24"/>
      <c r="E13" s="24"/>
      <c r="F13" s="26"/>
      <c r="G13" s="27"/>
      <c r="H13" s="28"/>
      <c r="I13" s="28"/>
      <c r="J13" s="148"/>
      <c r="K13" s="28"/>
      <c r="L13" s="28">
        <f t="shared" si="0"/>
        <v>0</v>
      </c>
      <c r="M13" s="28" t="str">
        <f t="shared" si="1"/>
        <v/>
      </c>
      <c r="N13" s="29"/>
    </row>
    <row r="14" customHeight="1" spans="1:14">
      <c r="A14" s="24"/>
      <c r="B14" s="30"/>
      <c r="C14" s="30"/>
      <c r="D14" s="24"/>
      <c r="E14" s="24"/>
      <c r="F14" s="26"/>
      <c r="G14" s="27"/>
      <c r="H14" s="28"/>
      <c r="I14" s="28"/>
      <c r="J14" s="148"/>
      <c r="K14" s="28"/>
      <c r="L14" s="28">
        <f t="shared" si="0"/>
        <v>0</v>
      </c>
      <c r="M14" s="28" t="str">
        <f t="shared" si="1"/>
        <v/>
      </c>
      <c r="N14" s="29"/>
    </row>
    <row r="15" customHeight="1" spans="1:14">
      <c r="A15" s="24"/>
      <c r="B15" s="30"/>
      <c r="C15" s="30"/>
      <c r="D15" s="24"/>
      <c r="E15" s="24"/>
      <c r="F15" s="26"/>
      <c r="G15" s="27"/>
      <c r="H15" s="28"/>
      <c r="I15" s="28"/>
      <c r="J15" s="148"/>
      <c r="K15" s="28"/>
      <c r="L15" s="28">
        <f t="shared" si="0"/>
        <v>0</v>
      </c>
      <c r="M15" s="28" t="str">
        <f t="shared" si="1"/>
        <v/>
      </c>
      <c r="N15" s="29"/>
    </row>
    <row r="16" customHeight="1" spans="1:14">
      <c r="A16" s="24"/>
      <c r="B16" s="30"/>
      <c r="C16" s="30"/>
      <c r="D16" s="24"/>
      <c r="E16" s="24"/>
      <c r="F16" s="26"/>
      <c r="G16" s="27"/>
      <c r="H16" s="28"/>
      <c r="I16" s="28"/>
      <c r="J16" s="148"/>
      <c r="K16" s="28"/>
      <c r="L16" s="28">
        <f t="shared" si="0"/>
        <v>0</v>
      </c>
      <c r="M16" s="28" t="str">
        <f t="shared" si="1"/>
        <v/>
      </c>
      <c r="N16" s="29"/>
    </row>
    <row r="17" customHeight="1" spans="1:14">
      <c r="A17" s="24"/>
      <c r="B17" s="31"/>
      <c r="C17" s="30"/>
      <c r="D17" s="24"/>
      <c r="E17" s="24"/>
      <c r="F17" s="26"/>
      <c r="G17" s="27"/>
      <c r="H17" s="28"/>
      <c r="I17" s="28"/>
      <c r="J17" s="148"/>
      <c r="K17" s="28"/>
      <c r="L17" s="28">
        <f t="shared" si="0"/>
        <v>0</v>
      </c>
      <c r="M17" s="28" t="str">
        <f t="shared" si="1"/>
        <v/>
      </c>
      <c r="N17" s="29"/>
    </row>
    <row r="18" customHeight="1" spans="1:14">
      <c r="A18" s="24"/>
      <c r="B18" s="30"/>
      <c r="C18" s="30"/>
      <c r="D18" s="24"/>
      <c r="E18" s="24"/>
      <c r="F18" s="26"/>
      <c r="G18" s="27"/>
      <c r="H18" s="28"/>
      <c r="I18" s="28"/>
      <c r="J18" s="148"/>
      <c r="K18" s="28"/>
      <c r="L18" s="28">
        <f t="shared" si="0"/>
        <v>0</v>
      </c>
      <c r="M18" s="28" t="str">
        <f t="shared" si="1"/>
        <v/>
      </c>
      <c r="N18" s="29"/>
    </row>
    <row r="19" customHeight="1" spans="1:14">
      <c r="A19" s="24"/>
      <c r="B19" s="30"/>
      <c r="C19" s="30"/>
      <c r="D19" s="24"/>
      <c r="E19" s="24"/>
      <c r="F19" s="26"/>
      <c r="G19" s="27"/>
      <c r="H19" s="28"/>
      <c r="I19" s="28"/>
      <c r="J19" s="148"/>
      <c r="K19" s="28"/>
      <c r="L19" s="28">
        <f t="shared" si="0"/>
        <v>0</v>
      </c>
      <c r="M19" s="28" t="str">
        <f t="shared" si="1"/>
        <v/>
      </c>
      <c r="N19" s="29"/>
    </row>
    <row r="20" customHeight="1" spans="1:14">
      <c r="A20" s="24"/>
      <c r="B20" s="30"/>
      <c r="C20" s="30"/>
      <c r="D20" s="24"/>
      <c r="E20" s="24"/>
      <c r="F20" s="26"/>
      <c r="G20" s="27"/>
      <c r="H20" s="28"/>
      <c r="I20" s="28"/>
      <c r="J20" s="148"/>
      <c r="K20" s="28"/>
      <c r="L20" s="28">
        <f t="shared" si="0"/>
        <v>0</v>
      </c>
      <c r="M20" s="28" t="str">
        <f t="shared" si="1"/>
        <v/>
      </c>
      <c r="N20" s="29"/>
    </row>
    <row r="21" customHeight="1" spans="1:14">
      <c r="A21" s="24"/>
      <c r="B21" s="30"/>
      <c r="C21" s="30"/>
      <c r="D21" s="24"/>
      <c r="E21" s="24"/>
      <c r="F21" s="26"/>
      <c r="G21" s="27"/>
      <c r="H21" s="28"/>
      <c r="I21" s="28"/>
      <c r="J21" s="148"/>
      <c r="K21" s="28"/>
      <c r="L21" s="28">
        <f t="shared" si="0"/>
        <v>0</v>
      </c>
      <c r="M21" s="28" t="str">
        <f t="shared" si="1"/>
        <v/>
      </c>
      <c r="N21" s="29"/>
    </row>
    <row r="22" customHeight="1" spans="1:14">
      <c r="A22" s="24"/>
      <c r="B22" s="30"/>
      <c r="C22" s="30"/>
      <c r="D22" s="24"/>
      <c r="E22" s="24"/>
      <c r="F22" s="26"/>
      <c r="G22" s="27"/>
      <c r="H22" s="28"/>
      <c r="I22" s="28"/>
      <c r="J22" s="148"/>
      <c r="K22" s="28"/>
      <c r="L22" s="28">
        <f t="shared" si="0"/>
        <v>0</v>
      </c>
      <c r="M22" s="28" t="str">
        <f t="shared" si="1"/>
        <v/>
      </c>
      <c r="N22" s="29"/>
    </row>
    <row r="23" customHeight="1" spans="1:14">
      <c r="A23" s="24"/>
      <c r="B23" s="30"/>
      <c r="C23" s="30"/>
      <c r="D23" s="24"/>
      <c r="E23" s="24"/>
      <c r="F23" s="26"/>
      <c r="G23" s="27"/>
      <c r="H23" s="28"/>
      <c r="I23" s="28"/>
      <c r="J23" s="148"/>
      <c r="K23" s="28"/>
      <c r="L23" s="28">
        <f t="shared" si="0"/>
        <v>0</v>
      </c>
      <c r="M23" s="28" t="str">
        <f t="shared" si="1"/>
        <v/>
      </c>
      <c r="N23" s="29"/>
    </row>
    <row r="24" customHeight="1" spans="1:14">
      <c r="A24" s="24"/>
      <c r="B24" s="30"/>
      <c r="C24" s="30"/>
      <c r="D24" s="24"/>
      <c r="E24" s="24"/>
      <c r="F24" s="26"/>
      <c r="G24" s="27"/>
      <c r="H24" s="28"/>
      <c r="I24" s="28"/>
      <c r="J24" s="148"/>
      <c r="K24" s="28"/>
      <c r="L24" s="28">
        <f t="shared" si="0"/>
        <v>0</v>
      </c>
      <c r="M24" s="28" t="str">
        <f t="shared" si="1"/>
        <v/>
      </c>
      <c r="N24" s="29"/>
    </row>
    <row r="25" customHeight="1" spans="1:14">
      <c r="A25" s="24"/>
      <c r="B25" s="30"/>
      <c r="C25" s="30"/>
      <c r="D25" s="24"/>
      <c r="E25" s="24"/>
      <c r="F25" s="26"/>
      <c r="G25" s="27"/>
      <c r="H25" s="28"/>
      <c r="I25" s="28"/>
      <c r="J25" s="148"/>
      <c r="K25" s="28"/>
      <c r="L25" s="28">
        <f t="shared" si="0"/>
        <v>0</v>
      </c>
      <c r="M25" s="28" t="str">
        <f t="shared" si="1"/>
        <v/>
      </c>
      <c r="N25" s="29"/>
    </row>
    <row r="26" customHeight="1" spans="1:14">
      <c r="A26" s="22" t="s">
        <v>529</v>
      </c>
      <c r="B26" s="22"/>
      <c r="C26" s="22"/>
      <c r="D26" s="24"/>
      <c r="E26" s="24"/>
      <c r="F26" s="26"/>
      <c r="G26" s="27">
        <f>SUM(G7:G25)</f>
        <v>0</v>
      </c>
      <c r="H26" s="27">
        <f>SUM(H7:H25)</f>
        <v>0</v>
      </c>
      <c r="I26" s="27">
        <f>SUM(I7:I25)</f>
        <v>0</v>
      </c>
      <c r="J26" s="27"/>
      <c r="K26" s="27">
        <f>SUM(K7:K25)</f>
        <v>0</v>
      </c>
      <c r="L26" s="28">
        <f t="shared" si="0"/>
        <v>0</v>
      </c>
      <c r="M26" s="28" t="str">
        <f t="shared" si="1"/>
        <v/>
      </c>
      <c r="N26" s="29"/>
    </row>
    <row r="27" customHeight="1" spans="1:14">
      <c r="A27" s="22" t="s">
        <v>1370</v>
      </c>
      <c r="B27" s="22"/>
      <c r="C27" s="22"/>
      <c r="D27" s="24"/>
      <c r="E27" s="24"/>
      <c r="F27" s="26"/>
      <c r="G27" s="27"/>
      <c r="H27" s="28"/>
      <c r="I27" s="28"/>
      <c r="J27" s="148"/>
      <c r="K27" s="28"/>
      <c r="L27" s="28">
        <f t="shared" si="0"/>
        <v>0</v>
      </c>
      <c r="M27" s="28" t="str">
        <f t="shared" si="1"/>
        <v/>
      </c>
      <c r="N27" s="29"/>
    </row>
    <row r="28" customHeight="1" spans="1:14">
      <c r="A28" s="22" t="s">
        <v>1371</v>
      </c>
      <c r="B28" s="22"/>
      <c r="C28" s="22"/>
      <c r="D28" s="24"/>
      <c r="E28" s="24"/>
      <c r="F28" s="26"/>
      <c r="G28" s="27">
        <f>G26-G27</f>
        <v>0</v>
      </c>
      <c r="H28" s="27">
        <f>H26-H27</f>
        <v>0</v>
      </c>
      <c r="I28" s="27">
        <f>I26-I27</f>
        <v>0</v>
      </c>
      <c r="J28" s="27"/>
      <c r="K28" s="27">
        <f>K26-K27</f>
        <v>0</v>
      </c>
      <c r="L28" s="28">
        <f t="shared" si="0"/>
        <v>0</v>
      </c>
      <c r="M28" s="28" t="str">
        <f t="shared" si="1"/>
        <v/>
      </c>
      <c r="N28" s="29"/>
    </row>
    <row r="29" customHeight="1" spans="1:14">
      <c r="A29" s="36" t="str">
        <f>填表信息!$A$6&amp;填表信息!$B$6</f>
        <v>产权持有人填表人：罗钰</v>
      </c>
      <c r="B29" s="36"/>
      <c r="C29" s="36"/>
      <c r="D29" s="36"/>
      <c r="E29" s="36"/>
      <c r="F29" s="166"/>
      <c r="G29" s="166"/>
      <c r="I29" s="36"/>
      <c r="J29" s="36"/>
      <c r="K29" s="36" t="str">
        <f>填表信息!A53&amp;填表信息!B53</f>
        <v>评估人员：XXX</v>
      </c>
      <c r="L29" s="36"/>
      <c r="M29" s="36"/>
      <c r="N29" s="36"/>
    </row>
    <row r="30" customHeight="1" spans="1:6">
      <c r="A30" s="37" t="str">
        <f>填表信息!A7&amp;" "&amp;TEXT(填表信息!B7,"yyyy年mm月dd日")</f>
        <v>填表日期： 2023年11月06日</v>
      </c>
      <c r="B30" s="61"/>
      <c r="C30" s="61"/>
      <c r="D30" s="61"/>
      <c r="E30" s="61"/>
      <c r="F30" s="61"/>
    </row>
  </sheetData>
  <mergeCells count="19">
    <mergeCell ref="A1:N1"/>
    <mergeCell ref="A2:N2"/>
    <mergeCell ref="K3:N3"/>
    <mergeCell ref="A4:I4"/>
    <mergeCell ref="K4:N4"/>
    <mergeCell ref="G5:H5"/>
    <mergeCell ref="I5:K5"/>
    <mergeCell ref="A26:C26"/>
    <mergeCell ref="A27:C27"/>
    <mergeCell ref="A28:C28"/>
    <mergeCell ref="A5:A6"/>
    <mergeCell ref="B5:B6"/>
    <mergeCell ref="C5:C6"/>
    <mergeCell ref="D5:D6"/>
    <mergeCell ref="E5:E6"/>
    <mergeCell ref="F5:F6"/>
    <mergeCell ref="L5:L6"/>
    <mergeCell ref="M5:M6"/>
    <mergeCell ref="N5:N6"/>
  </mergeCells>
  <printOptions horizontalCentered="1"/>
  <pageMargins left="1" right="1" top="0.87" bottom="0.87" header="1.06" footer="0.51"/>
  <pageSetup paperSize="9" scale="94" fitToHeight="0" orientation="landscape"/>
  <headerFooter alignWithMargins="0"/>
  <legacyDrawing r:id="rId2"/>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4">
    <pageSetUpPr fitToPage="1"/>
  </sheetPr>
  <dimension ref="A1:O29"/>
  <sheetViews>
    <sheetView view="pageBreakPreview" zoomScaleNormal="100" topLeftCell="A7" workbookViewId="0">
      <selection activeCell="L31" sqref="L31"/>
    </sheetView>
  </sheetViews>
  <sheetFormatPr defaultColWidth="9" defaultRowHeight="15.75" customHeight="1"/>
  <cols>
    <col min="1" max="1" width="4.4" style="13" customWidth="1"/>
    <col min="2" max="2" width="9" style="13"/>
    <col min="3" max="3" width="9.4" style="13" customWidth="1"/>
    <col min="4" max="4" width="4.5" style="13" customWidth="1"/>
    <col min="5" max="5" width="8" style="13" customWidth="1" outlineLevel="1"/>
    <col min="6" max="6" width="9" style="13"/>
    <col min="7" max="7" width="11.4" style="13" customWidth="1"/>
    <col min="8" max="9" width="9.1" style="13" customWidth="1"/>
    <col min="10" max="10" width="9" style="13"/>
    <col min="11" max="11" width="8.6" style="13" customWidth="1"/>
    <col min="12" max="13" width="7.9" style="13" customWidth="1"/>
    <col min="14" max="14" width="5.1" style="13" customWidth="1"/>
    <col min="15" max="15" width="5.5" style="13" customWidth="1"/>
    <col min="16" max="16384" width="9" style="13"/>
  </cols>
  <sheetData>
    <row r="1" s="11" customFormat="1" ht="30" customHeight="1" spans="1:15">
      <c r="A1" s="14" t="s">
        <v>1372</v>
      </c>
      <c r="B1" s="15"/>
      <c r="C1" s="15"/>
      <c r="D1" s="15"/>
      <c r="E1" s="15"/>
      <c r="F1" s="15"/>
      <c r="G1" s="15"/>
      <c r="H1" s="15"/>
      <c r="I1" s="15"/>
      <c r="J1" s="15"/>
      <c r="K1" s="15"/>
      <c r="L1" s="15"/>
      <c r="M1" s="15"/>
      <c r="N1" s="15"/>
      <c r="O1" s="15"/>
    </row>
    <row r="2" ht="14.1" customHeight="1" spans="1:15">
      <c r="A2" s="16" t="str">
        <f>填表信息!A17&amp;" "&amp;TEXT(填表信息!B17,"yyyy年mm月dd日")</f>
        <v>评估基准日： 2023年07月31日</v>
      </c>
      <c r="B2" s="17"/>
      <c r="C2" s="17"/>
      <c r="D2" s="17"/>
      <c r="E2" s="17"/>
      <c r="F2" s="17"/>
      <c r="G2" s="17"/>
      <c r="H2" s="18"/>
      <c r="I2" s="18"/>
      <c r="J2" s="18"/>
      <c r="K2" s="18"/>
      <c r="L2" s="18"/>
      <c r="M2" s="18"/>
      <c r="N2" s="18"/>
      <c r="O2" s="18"/>
    </row>
    <row r="3" ht="14.1" customHeight="1" spans="1:15">
      <c r="A3" s="17"/>
      <c r="B3" s="17"/>
      <c r="C3" s="17"/>
      <c r="D3" s="17"/>
      <c r="E3" s="17"/>
      <c r="F3" s="17"/>
      <c r="G3" s="17"/>
      <c r="H3" s="18"/>
      <c r="I3" s="18"/>
      <c r="J3" s="18"/>
      <c r="K3" s="18"/>
      <c r="L3" s="18"/>
      <c r="M3" s="18"/>
      <c r="N3" s="18"/>
      <c r="O3" s="18" t="s">
        <v>1373</v>
      </c>
    </row>
    <row r="4" customHeight="1" spans="1:15">
      <c r="A4" s="54" t="str">
        <f>填表信息!A5&amp;填表信息!B5</f>
        <v>产权持有人：北京巴布科克·威尔科克斯有限公司</v>
      </c>
      <c r="B4" s="54"/>
      <c r="C4" s="54"/>
      <c r="D4" s="54"/>
      <c r="E4" s="54"/>
      <c r="F4" s="54"/>
      <c r="G4" s="54"/>
      <c r="H4" s="54"/>
      <c r="I4" s="54"/>
      <c r="O4" s="21" t="s">
        <v>353</v>
      </c>
    </row>
    <row r="5" s="12" customFormat="1" customHeight="1" spans="1:15">
      <c r="A5" s="22" t="s">
        <v>511</v>
      </c>
      <c r="B5" s="22" t="s">
        <v>1374</v>
      </c>
      <c r="C5" s="163" t="s">
        <v>1375</v>
      </c>
      <c r="D5" s="142" t="s">
        <v>513</v>
      </c>
      <c r="E5" s="142" t="s">
        <v>517</v>
      </c>
      <c r="F5" s="163" t="s">
        <v>1376</v>
      </c>
      <c r="G5" s="163" t="s">
        <v>1377</v>
      </c>
      <c r="H5" s="164" t="s">
        <v>356</v>
      </c>
      <c r="I5" s="167"/>
      <c r="J5" s="22" t="s">
        <v>248</v>
      </c>
      <c r="K5" s="24"/>
      <c r="L5" s="24"/>
      <c r="M5" s="142" t="s">
        <v>357</v>
      </c>
      <c r="N5" s="142" t="s">
        <v>515</v>
      </c>
      <c r="O5" s="142" t="s">
        <v>516</v>
      </c>
    </row>
    <row r="6" s="12" customFormat="1" customHeight="1" spans="1:15">
      <c r="A6" s="24"/>
      <c r="B6" s="24"/>
      <c r="C6" s="165"/>
      <c r="D6" s="24"/>
      <c r="E6" s="24"/>
      <c r="F6" s="165"/>
      <c r="G6" s="165"/>
      <c r="H6" s="63" t="s">
        <v>658</v>
      </c>
      <c r="I6" s="22" t="s">
        <v>659</v>
      </c>
      <c r="J6" s="22" t="s">
        <v>658</v>
      </c>
      <c r="K6" s="22" t="s">
        <v>547</v>
      </c>
      <c r="L6" s="22" t="s">
        <v>659</v>
      </c>
      <c r="M6" s="24"/>
      <c r="N6" s="24"/>
      <c r="O6" s="24"/>
    </row>
    <row r="7" customHeight="1" spans="1:15">
      <c r="A7" s="24"/>
      <c r="B7" s="30"/>
      <c r="C7" s="30"/>
      <c r="D7" s="24"/>
      <c r="E7" s="102"/>
      <c r="F7" s="30"/>
      <c r="G7" s="24"/>
      <c r="H7" s="27"/>
      <c r="I7" s="28"/>
      <c r="J7" s="28"/>
      <c r="K7" s="148"/>
      <c r="L7" s="28"/>
      <c r="M7" s="28">
        <f>L7-I7</f>
        <v>0</v>
      </c>
      <c r="N7" s="28" t="str">
        <f>IF(I7=0,"",M7/I7*100)</f>
        <v/>
      </c>
      <c r="O7" s="29"/>
    </row>
    <row r="8" customHeight="1" spans="1:15">
      <c r="A8" s="24"/>
      <c r="B8" s="30"/>
      <c r="C8" s="30"/>
      <c r="D8" s="24"/>
      <c r="E8" s="102"/>
      <c r="F8" s="30"/>
      <c r="G8" s="24"/>
      <c r="H8" s="27"/>
      <c r="I8" s="28"/>
      <c r="J8" s="28"/>
      <c r="K8" s="148"/>
      <c r="L8" s="28"/>
      <c r="M8" s="28">
        <f t="shared" ref="M8:M27" si="0">L8-I8</f>
        <v>0</v>
      </c>
      <c r="N8" s="28" t="str">
        <f t="shared" ref="N8:N27" si="1">IF(I8=0,"",M8/I8*100)</f>
        <v/>
      </c>
      <c r="O8" s="29"/>
    </row>
    <row r="9" customHeight="1" spans="1:15">
      <c r="A9" s="24"/>
      <c r="B9" s="30"/>
      <c r="C9" s="30"/>
      <c r="D9" s="24"/>
      <c r="E9" s="102"/>
      <c r="F9" s="30"/>
      <c r="G9" s="24"/>
      <c r="H9" s="27"/>
      <c r="I9" s="28"/>
      <c r="J9" s="28"/>
      <c r="K9" s="148"/>
      <c r="L9" s="28"/>
      <c r="M9" s="28">
        <f t="shared" si="0"/>
        <v>0</v>
      </c>
      <c r="N9" s="28" t="str">
        <f t="shared" si="1"/>
        <v/>
      </c>
      <c r="O9" s="29"/>
    </row>
    <row r="10" customHeight="1" spans="1:15">
      <c r="A10" s="24"/>
      <c r="B10" s="30"/>
      <c r="C10" s="30"/>
      <c r="D10" s="24"/>
      <c r="E10" s="102"/>
      <c r="F10" s="30"/>
      <c r="G10" s="24"/>
      <c r="H10" s="27"/>
      <c r="I10" s="28"/>
      <c r="J10" s="28"/>
      <c r="K10" s="148"/>
      <c r="L10" s="28"/>
      <c r="M10" s="28">
        <f t="shared" si="0"/>
        <v>0</v>
      </c>
      <c r="N10" s="28" t="str">
        <f t="shared" si="1"/>
        <v/>
      </c>
      <c r="O10" s="29"/>
    </row>
    <row r="11" customHeight="1" spans="1:15">
      <c r="A11" s="24"/>
      <c r="B11" s="30"/>
      <c r="C11" s="30"/>
      <c r="D11" s="24"/>
      <c r="E11" s="102"/>
      <c r="F11" s="30"/>
      <c r="G11" s="24"/>
      <c r="H11" s="27"/>
      <c r="I11" s="28"/>
      <c r="J11" s="28"/>
      <c r="K11" s="148"/>
      <c r="L11" s="28"/>
      <c r="M11" s="28">
        <f t="shared" si="0"/>
        <v>0</v>
      </c>
      <c r="N11" s="28" t="str">
        <f t="shared" si="1"/>
        <v/>
      </c>
      <c r="O11" s="29"/>
    </row>
    <row r="12" customHeight="1" spans="1:15">
      <c r="A12" s="24"/>
      <c r="B12" s="30"/>
      <c r="C12" s="30"/>
      <c r="D12" s="24"/>
      <c r="E12" s="102"/>
      <c r="F12" s="30"/>
      <c r="G12" s="24"/>
      <c r="H12" s="27"/>
      <c r="I12" s="28"/>
      <c r="J12" s="28"/>
      <c r="K12" s="148"/>
      <c r="L12" s="28"/>
      <c r="M12" s="28">
        <f t="shared" si="0"/>
        <v>0</v>
      </c>
      <c r="N12" s="28" t="str">
        <f t="shared" si="1"/>
        <v/>
      </c>
      <c r="O12" s="29"/>
    </row>
    <row r="13" customHeight="1" spans="1:15">
      <c r="A13" s="24"/>
      <c r="B13" s="30"/>
      <c r="C13" s="30"/>
      <c r="D13" s="24"/>
      <c r="E13" s="102"/>
      <c r="F13" s="30"/>
      <c r="G13" s="24"/>
      <c r="H13" s="27"/>
      <c r="I13" s="28"/>
      <c r="J13" s="28"/>
      <c r="K13" s="148"/>
      <c r="L13" s="28"/>
      <c r="M13" s="28">
        <f t="shared" si="0"/>
        <v>0</v>
      </c>
      <c r="N13" s="28" t="str">
        <f t="shared" si="1"/>
        <v/>
      </c>
      <c r="O13" s="29"/>
    </row>
    <row r="14" customHeight="1" spans="1:15">
      <c r="A14" s="24"/>
      <c r="B14" s="30"/>
      <c r="C14" s="30"/>
      <c r="D14" s="24"/>
      <c r="E14" s="102"/>
      <c r="F14" s="30"/>
      <c r="G14" s="24"/>
      <c r="H14" s="27"/>
      <c r="I14" s="28"/>
      <c r="J14" s="28"/>
      <c r="K14" s="148"/>
      <c r="L14" s="28"/>
      <c r="M14" s="28">
        <f t="shared" si="0"/>
        <v>0</v>
      </c>
      <c r="N14" s="28" t="str">
        <f t="shared" si="1"/>
        <v/>
      </c>
      <c r="O14" s="29"/>
    </row>
    <row r="15" customHeight="1" spans="1:15">
      <c r="A15" s="24"/>
      <c r="B15" s="30"/>
      <c r="C15" s="30"/>
      <c r="D15" s="24"/>
      <c r="E15" s="102"/>
      <c r="F15" s="30"/>
      <c r="G15" s="24"/>
      <c r="H15" s="27"/>
      <c r="I15" s="28"/>
      <c r="J15" s="28"/>
      <c r="K15" s="148"/>
      <c r="L15" s="28"/>
      <c r="M15" s="28">
        <f t="shared" si="0"/>
        <v>0</v>
      </c>
      <c r="N15" s="28" t="str">
        <f t="shared" si="1"/>
        <v/>
      </c>
      <c r="O15" s="29"/>
    </row>
    <row r="16" customHeight="1" spans="1:15">
      <c r="A16" s="24"/>
      <c r="B16" s="30"/>
      <c r="C16" s="30"/>
      <c r="D16" s="24"/>
      <c r="E16" s="102"/>
      <c r="F16" s="30"/>
      <c r="G16" s="24"/>
      <c r="H16" s="27"/>
      <c r="I16" s="28"/>
      <c r="J16" s="28"/>
      <c r="K16" s="148"/>
      <c r="L16" s="28"/>
      <c r="M16" s="28">
        <f t="shared" si="0"/>
        <v>0</v>
      </c>
      <c r="N16" s="28" t="str">
        <f t="shared" si="1"/>
        <v/>
      </c>
      <c r="O16" s="29"/>
    </row>
    <row r="17" customHeight="1" spans="1:15">
      <c r="A17" s="24"/>
      <c r="B17" s="31"/>
      <c r="C17" s="30"/>
      <c r="D17" s="24"/>
      <c r="E17" s="102"/>
      <c r="F17" s="30"/>
      <c r="G17" s="24"/>
      <c r="H17" s="27"/>
      <c r="I17" s="28"/>
      <c r="J17" s="28"/>
      <c r="K17" s="148"/>
      <c r="L17" s="28"/>
      <c r="M17" s="28">
        <f t="shared" si="0"/>
        <v>0</v>
      </c>
      <c r="N17" s="28" t="str">
        <f t="shared" si="1"/>
        <v/>
      </c>
      <c r="O17" s="29"/>
    </row>
    <row r="18" customHeight="1" spans="1:15">
      <c r="A18" s="24"/>
      <c r="B18" s="30"/>
      <c r="C18" s="30"/>
      <c r="D18" s="24"/>
      <c r="E18" s="102"/>
      <c r="F18" s="30"/>
      <c r="G18" s="24"/>
      <c r="H18" s="27"/>
      <c r="I18" s="28"/>
      <c r="J18" s="28"/>
      <c r="K18" s="148"/>
      <c r="L18" s="28"/>
      <c r="M18" s="28">
        <f t="shared" si="0"/>
        <v>0</v>
      </c>
      <c r="N18" s="28" t="str">
        <f t="shared" si="1"/>
        <v/>
      </c>
      <c r="O18" s="29"/>
    </row>
    <row r="19" customHeight="1" spans="1:15">
      <c r="A19" s="24"/>
      <c r="B19" s="30"/>
      <c r="C19" s="30"/>
      <c r="D19" s="24"/>
      <c r="E19" s="102"/>
      <c r="F19" s="30"/>
      <c r="G19" s="24"/>
      <c r="H19" s="27"/>
      <c r="I19" s="28"/>
      <c r="J19" s="28"/>
      <c r="K19" s="148"/>
      <c r="L19" s="28"/>
      <c r="M19" s="28">
        <f t="shared" si="0"/>
        <v>0</v>
      </c>
      <c r="N19" s="28" t="str">
        <f t="shared" si="1"/>
        <v/>
      </c>
      <c r="O19" s="29"/>
    </row>
    <row r="20" customHeight="1" spans="1:15">
      <c r="A20" s="24"/>
      <c r="B20" s="30"/>
      <c r="C20" s="30"/>
      <c r="D20" s="24"/>
      <c r="E20" s="102"/>
      <c r="F20" s="30"/>
      <c r="G20" s="24"/>
      <c r="H20" s="27"/>
      <c r="I20" s="28"/>
      <c r="J20" s="28"/>
      <c r="K20" s="148"/>
      <c r="L20" s="28"/>
      <c r="M20" s="28">
        <f t="shared" si="0"/>
        <v>0</v>
      </c>
      <c r="N20" s="28" t="str">
        <f t="shared" si="1"/>
        <v/>
      </c>
      <c r="O20" s="29"/>
    </row>
    <row r="21" customHeight="1" spans="1:15">
      <c r="A21" s="24"/>
      <c r="B21" s="30"/>
      <c r="C21" s="30"/>
      <c r="D21" s="24"/>
      <c r="E21" s="102"/>
      <c r="F21" s="30"/>
      <c r="G21" s="24"/>
      <c r="H21" s="27"/>
      <c r="I21" s="28"/>
      <c r="J21" s="28"/>
      <c r="K21" s="148"/>
      <c r="L21" s="28"/>
      <c r="M21" s="28">
        <f t="shared" si="0"/>
        <v>0</v>
      </c>
      <c r="N21" s="28" t="str">
        <f t="shared" si="1"/>
        <v/>
      </c>
      <c r="O21" s="29"/>
    </row>
    <row r="22" customHeight="1" spans="1:15">
      <c r="A22" s="24"/>
      <c r="B22" s="30"/>
      <c r="C22" s="30"/>
      <c r="D22" s="24"/>
      <c r="E22" s="102"/>
      <c r="F22" s="30"/>
      <c r="G22" s="24"/>
      <c r="H22" s="27"/>
      <c r="I22" s="28"/>
      <c r="J22" s="28"/>
      <c r="K22" s="148"/>
      <c r="L22" s="28"/>
      <c r="M22" s="28">
        <f t="shared" si="0"/>
        <v>0</v>
      </c>
      <c r="N22" s="28" t="str">
        <f t="shared" si="1"/>
        <v/>
      </c>
      <c r="O22" s="29"/>
    </row>
    <row r="23" customHeight="1" spans="1:15">
      <c r="A23" s="24"/>
      <c r="B23" s="30"/>
      <c r="C23" s="30"/>
      <c r="D23" s="24"/>
      <c r="E23" s="102"/>
      <c r="F23" s="30"/>
      <c r="G23" s="24"/>
      <c r="H23" s="27"/>
      <c r="I23" s="28"/>
      <c r="J23" s="28"/>
      <c r="K23" s="148"/>
      <c r="L23" s="28"/>
      <c r="M23" s="28">
        <f t="shared" si="0"/>
        <v>0</v>
      </c>
      <c r="N23" s="28" t="str">
        <f t="shared" si="1"/>
        <v/>
      </c>
      <c r="O23" s="29"/>
    </row>
    <row r="24" customHeight="1" spans="1:15">
      <c r="A24" s="24"/>
      <c r="B24" s="30"/>
      <c r="C24" s="30"/>
      <c r="D24" s="24"/>
      <c r="E24" s="102"/>
      <c r="F24" s="30"/>
      <c r="G24" s="24"/>
      <c r="H24" s="27"/>
      <c r="I24" s="28"/>
      <c r="J24" s="28"/>
      <c r="K24" s="148"/>
      <c r="L24" s="28"/>
      <c r="M24" s="28">
        <f t="shared" si="0"/>
        <v>0</v>
      </c>
      <c r="N24" s="28" t="str">
        <f t="shared" si="1"/>
        <v/>
      </c>
      <c r="O24" s="29"/>
    </row>
    <row r="25" customHeight="1" spans="1:15">
      <c r="A25" s="32" t="s">
        <v>529</v>
      </c>
      <c r="B25" s="44"/>
      <c r="C25" s="63"/>
      <c r="D25" s="24"/>
      <c r="E25" s="102"/>
      <c r="F25" s="30"/>
      <c r="G25" s="24"/>
      <c r="H25" s="27">
        <f>SUM(H7:H24)</f>
        <v>0</v>
      </c>
      <c r="I25" s="27">
        <f>SUM(I7:I24)</f>
        <v>0</v>
      </c>
      <c r="J25" s="27">
        <f>SUM(J7:J24)</f>
        <v>0</v>
      </c>
      <c r="K25" s="27"/>
      <c r="L25" s="27">
        <f>SUM(L7:L24)</f>
        <v>0</v>
      </c>
      <c r="M25" s="28">
        <f t="shared" si="0"/>
        <v>0</v>
      </c>
      <c r="N25" s="28" t="str">
        <f t="shared" si="1"/>
        <v/>
      </c>
      <c r="O25" s="29"/>
    </row>
    <row r="26" customHeight="1" spans="1:15">
      <c r="A26" s="32" t="s">
        <v>1378</v>
      </c>
      <c r="B26" s="44"/>
      <c r="C26" s="63"/>
      <c r="D26" s="24"/>
      <c r="E26" s="102"/>
      <c r="F26" s="29"/>
      <c r="G26" s="24"/>
      <c r="H26" s="27"/>
      <c r="I26" s="28"/>
      <c r="J26" s="28"/>
      <c r="K26" s="148"/>
      <c r="L26" s="28"/>
      <c r="M26" s="28">
        <f t="shared" si="0"/>
        <v>0</v>
      </c>
      <c r="N26" s="28" t="str">
        <f t="shared" si="1"/>
        <v/>
      </c>
      <c r="O26" s="29"/>
    </row>
    <row r="27" customHeight="1" spans="1:15">
      <c r="A27" s="32" t="s">
        <v>579</v>
      </c>
      <c r="B27" s="44"/>
      <c r="C27" s="63"/>
      <c r="D27" s="24"/>
      <c r="E27" s="80"/>
      <c r="F27" s="24"/>
      <c r="G27" s="24"/>
      <c r="H27" s="27">
        <f>H25-H26</f>
        <v>0</v>
      </c>
      <c r="I27" s="27">
        <f>I25-I26</f>
        <v>0</v>
      </c>
      <c r="J27" s="27">
        <f>J25-J26</f>
        <v>0</v>
      </c>
      <c r="K27" s="27"/>
      <c r="L27" s="27">
        <f>L25-L26</f>
        <v>0</v>
      </c>
      <c r="M27" s="28">
        <f t="shared" si="0"/>
        <v>0</v>
      </c>
      <c r="N27" s="28" t="str">
        <f t="shared" si="1"/>
        <v/>
      </c>
      <c r="O27" s="29"/>
    </row>
    <row r="28" customHeight="1" spans="1:15">
      <c r="A28" s="36" t="str">
        <f>填表信息!$A$6&amp;填表信息!$B$6</f>
        <v>产权持有人填表人：罗钰</v>
      </c>
      <c r="B28" s="36"/>
      <c r="C28" s="36"/>
      <c r="D28" s="36"/>
      <c r="E28" s="36"/>
      <c r="F28" s="166"/>
      <c r="I28" s="36"/>
      <c r="K28" s="36"/>
      <c r="L28" s="36" t="str">
        <f>填表信息!A54&amp;填表信息!B54</f>
        <v>评估人员：XXX</v>
      </c>
      <c r="M28" s="36"/>
      <c r="N28" s="36"/>
      <c r="O28" s="36"/>
    </row>
    <row r="29" customHeight="1" spans="1:6">
      <c r="A29" s="37" t="str">
        <f>填表信息!A7&amp;" "&amp;TEXT(填表信息!B7,"yyyy年mm月dd日")</f>
        <v>填表日期： 2023年11月06日</v>
      </c>
      <c r="B29" s="61"/>
      <c r="C29" s="61"/>
      <c r="D29" s="61"/>
      <c r="E29" s="61"/>
      <c r="F29" s="61"/>
    </row>
  </sheetData>
  <mergeCells count="18">
    <mergeCell ref="A1:O1"/>
    <mergeCell ref="A2:O2"/>
    <mergeCell ref="A4:I4"/>
    <mergeCell ref="H5:I5"/>
    <mergeCell ref="J5:L5"/>
    <mergeCell ref="A25:C25"/>
    <mergeCell ref="A26:C26"/>
    <mergeCell ref="A27:C27"/>
    <mergeCell ref="A5:A6"/>
    <mergeCell ref="B5:B6"/>
    <mergeCell ref="C5:C6"/>
    <mergeCell ref="D5:D6"/>
    <mergeCell ref="E5:E6"/>
    <mergeCell ref="F5:F6"/>
    <mergeCell ref="G5:G6"/>
    <mergeCell ref="M5:M6"/>
    <mergeCell ref="N5:N6"/>
    <mergeCell ref="O5:O6"/>
  </mergeCells>
  <printOptions horizontalCentered="1"/>
  <pageMargins left="1" right="1" top="0.87" bottom="0.87" header="1.06" footer="0.51"/>
  <pageSetup paperSize="9" scale="98" fitToHeight="0" orientation="landscape"/>
  <headerFooter alignWithMargins="0"/>
  <legacyDrawing r:id="rId2"/>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5"/>
  <dimension ref="A1:O24"/>
  <sheetViews>
    <sheetView view="pageBreakPreview" zoomScaleNormal="100" workbookViewId="0">
      <selection activeCell="L31" sqref="L31"/>
    </sheetView>
  </sheetViews>
  <sheetFormatPr defaultColWidth="9" defaultRowHeight="13"/>
  <cols>
    <col min="1" max="1" width="4.4" style="13" customWidth="1"/>
    <col min="2" max="2" width="17" style="13" customWidth="1"/>
    <col min="3" max="3" width="4.5" style="13" customWidth="1"/>
    <col min="4" max="4" width="8" style="13" customWidth="1" outlineLevel="1"/>
    <col min="5" max="6" width="9" style="13"/>
    <col min="7" max="7" width="11.4" style="13" customWidth="1"/>
    <col min="8" max="9" width="9.1" style="13" customWidth="1"/>
    <col min="10" max="10" width="9" style="13"/>
    <col min="11" max="11" width="8.6" style="13" customWidth="1"/>
    <col min="12" max="13" width="7.9" style="13" customWidth="1"/>
    <col min="14" max="14" width="5.1" style="13" customWidth="1"/>
    <col min="15" max="15" width="5.5" style="13" customWidth="1"/>
    <col min="16" max="16384" width="9" style="13"/>
  </cols>
  <sheetData>
    <row r="1" s="11" customFormat="1" ht="31.5" customHeight="1" spans="1:15">
      <c r="A1" s="14" t="s">
        <v>1379</v>
      </c>
      <c r="B1" s="15"/>
      <c r="C1" s="15"/>
      <c r="D1" s="15"/>
      <c r="E1" s="15"/>
      <c r="F1" s="15"/>
      <c r="G1" s="15"/>
      <c r="H1" s="15"/>
      <c r="I1" s="15"/>
      <c r="J1" s="15"/>
      <c r="K1" s="15"/>
      <c r="L1" s="15"/>
      <c r="M1" s="15"/>
      <c r="N1" s="15"/>
      <c r="O1" s="15"/>
    </row>
    <row r="2" ht="15.75" customHeight="1" spans="1:15">
      <c r="A2" s="16" t="str">
        <f>填表信息!A17&amp;" "&amp;TEXT(填表信息!B17,"yyyy年mm月dd日")</f>
        <v>评估基准日： 2023年07月31日</v>
      </c>
      <c r="B2" s="17"/>
      <c r="C2" s="17"/>
      <c r="D2" s="17"/>
      <c r="E2" s="17"/>
      <c r="F2" s="17"/>
      <c r="G2" s="17"/>
      <c r="H2" s="18"/>
      <c r="I2" s="18"/>
      <c r="J2" s="18"/>
      <c r="K2" s="18"/>
      <c r="L2" s="18"/>
      <c r="M2" s="18"/>
      <c r="N2" s="18"/>
      <c r="O2" s="18"/>
    </row>
    <row r="3" ht="15.75" customHeight="1" spans="1:15">
      <c r="A3" s="17"/>
      <c r="B3" s="17"/>
      <c r="C3" s="17"/>
      <c r="D3" s="17"/>
      <c r="E3" s="17"/>
      <c r="F3" s="17"/>
      <c r="G3" s="17"/>
      <c r="H3" s="18"/>
      <c r="I3" s="18"/>
      <c r="J3" s="18"/>
      <c r="K3" s="18"/>
      <c r="L3" s="18"/>
      <c r="M3" s="18"/>
      <c r="N3" s="18"/>
      <c r="O3" s="18" t="s">
        <v>1380</v>
      </c>
    </row>
    <row r="4" ht="15.75" customHeight="1" spans="1:15">
      <c r="A4" s="54" t="str">
        <f>填表信息!A5&amp;填表信息!B5</f>
        <v>产权持有人：北京巴布科克·威尔科克斯有限公司</v>
      </c>
      <c r="B4" s="54"/>
      <c r="C4" s="54"/>
      <c r="D4" s="54"/>
      <c r="E4" s="54"/>
      <c r="F4" s="54"/>
      <c r="G4" s="54"/>
      <c r="H4" s="54"/>
      <c r="I4" s="54"/>
      <c r="O4" s="21" t="s">
        <v>353</v>
      </c>
    </row>
    <row r="5" s="12" customFormat="1" ht="15.75" customHeight="1" spans="1:15">
      <c r="A5" s="22" t="s">
        <v>511</v>
      </c>
      <c r="B5" s="22" t="s">
        <v>1361</v>
      </c>
      <c r="C5" s="142" t="s">
        <v>513</v>
      </c>
      <c r="D5" s="142" t="s">
        <v>517</v>
      </c>
      <c r="E5" s="163" t="s">
        <v>1381</v>
      </c>
      <c r="F5" s="163" t="s">
        <v>1382</v>
      </c>
      <c r="G5" s="163" t="s">
        <v>1383</v>
      </c>
      <c r="H5" s="164" t="s">
        <v>356</v>
      </c>
      <c r="I5" s="167"/>
      <c r="J5" s="22" t="s">
        <v>248</v>
      </c>
      <c r="K5" s="24"/>
      <c r="L5" s="24"/>
      <c r="M5" s="142" t="s">
        <v>357</v>
      </c>
      <c r="N5" s="142" t="s">
        <v>515</v>
      </c>
      <c r="O5" s="142" t="s">
        <v>516</v>
      </c>
    </row>
    <row r="6" s="12" customFormat="1" ht="15.75" customHeight="1" spans="1:15">
      <c r="A6" s="24"/>
      <c r="B6" s="24"/>
      <c r="C6" s="24"/>
      <c r="D6" s="24"/>
      <c r="E6" s="165"/>
      <c r="F6" s="165"/>
      <c r="G6" s="165"/>
      <c r="H6" s="63" t="s">
        <v>658</v>
      </c>
      <c r="I6" s="22" t="s">
        <v>659</v>
      </c>
      <c r="J6" s="22" t="s">
        <v>658</v>
      </c>
      <c r="K6" s="22" t="s">
        <v>547</v>
      </c>
      <c r="L6" s="22" t="s">
        <v>659</v>
      </c>
      <c r="M6" s="24"/>
      <c r="N6" s="24"/>
      <c r="O6" s="24"/>
    </row>
    <row r="7" ht="15.75" customHeight="1" spans="1:15">
      <c r="A7" s="24"/>
      <c r="B7" s="30"/>
      <c r="C7" s="24"/>
      <c r="D7" s="102"/>
      <c r="E7" s="30"/>
      <c r="F7" s="30"/>
      <c r="G7" s="24"/>
      <c r="H7" s="27"/>
      <c r="I7" s="28"/>
      <c r="J7" s="28"/>
      <c r="K7" s="148"/>
      <c r="L7" s="28"/>
      <c r="M7" s="28">
        <f>L7-I7</f>
        <v>0</v>
      </c>
      <c r="N7" s="28" t="str">
        <f>IF(I7=0,"",M7/I7*100)</f>
        <v/>
      </c>
      <c r="O7" s="29"/>
    </row>
    <row r="8" ht="15.75" customHeight="1" spans="1:15">
      <c r="A8" s="24"/>
      <c r="B8" s="30"/>
      <c r="C8" s="24"/>
      <c r="D8" s="102"/>
      <c r="E8" s="30"/>
      <c r="F8" s="30"/>
      <c r="G8" s="24"/>
      <c r="H8" s="27"/>
      <c r="I8" s="28"/>
      <c r="J8" s="28"/>
      <c r="K8" s="148"/>
      <c r="L8" s="28"/>
      <c r="M8" s="28">
        <f t="shared" ref="M8:M22" si="0">L8-I8</f>
        <v>0</v>
      </c>
      <c r="N8" s="28" t="str">
        <f t="shared" ref="N8:N22" si="1">IF(I8=0,"",M8/I8*100)</f>
        <v/>
      </c>
      <c r="O8" s="29"/>
    </row>
    <row r="9" ht="15.75" customHeight="1" spans="1:15">
      <c r="A9" s="24"/>
      <c r="B9" s="30"/>
      <c r="C9" s="24"/>
      <c r="D9" s="102"/>
      <c r="E9" s="30"/>
      <c r="F9" s="30"/>
      <c r="G9" s="24"/>
      <c r="H9" s="27"/>
      <c r="I9" s="28"/>
      <c r="J9" s="28"/>
      <c r="K9" s="148"/>
      <c r="L9" s="28"/>
      <c r="M9" s="28">
        <f t="shared" si="0"/>
        <v>0</v>
      </c>
      <c r="N9" s="28" t="str">
        <f t="shared" si="1"/>
        <v/>
      </c>
      <c r="O9" s="29"/>
    </row>
    <row r="10" ht="15.75" customHeight="1" spans="1:15">
      <c r="A10" s="24"/>
      <c r="B10" s="30"/>
      <c r="C10" s="24"/>
      <c r="D10" s="102"/>
      <c r="E10" s="30"/>
      <c r="F10" s="30"/>
      <c r="G10" s="24"/>
      <c r="H10" s="27"/>
      <c r="I10" s="28"/>
      <c r="J10" s="28"/>
      <c r="K10" s="148"/>
      <c r="L10" s="28"/>
      <c r="M10" s="28">
        <f t="shared" si="0"/>
        <v>0</v>
      </c>
      <c r="N10" s="28" t="str">
        <f t="shared" si="1"/>
        <v/>
      </c>
      <c r="O10" s="29"/>
    </row>
    <row r="11" ht="15.75" customHeight="1" spans="1:15">
      <c r="A11" s="24"/>
      <c r="B11" s="30"/>
      <c r="C11" s="24"/>
      <c r="D11" s="102"/>
      <c r="E11" s="30"/>
      <c r="F11" s="30"/>
      <c r="G11" s="24"/>
      <c r="H11" s="27"/>
      <c r="I11" s="28"/>
      <c r="J11" s="28"/>
      <c r="K11" s="148"/>
      <c r="L11" s="28"/>
      <c r="M11" s="28">
        <f t="shared" si="0"/>
        <v>0</v>
      </c>
      <c r="N11" s="28" t="str">
        <f t="shared" si="1"/>
        <v/>
      </c>
      <c r="O11" s="29"/>
    </row>
    <row r="12" ht="15.75" customHeight="1" spans="1:15">
      <c r="A12" s="24"/>
      <c r="B12" s="30"/>
      <c r="C12" s="24"/>
      <c r="D12" s="102"/>
      <c r="E12" s="30"/>
      <c r="F12" s="30"/>
      <c r="G12" s="24"/>
      <c r="H12" s="27"/>
      <c r="I12" s="28"/>
      <c r="J12" s="28"/>
      <c r="K12" s="148"/>
      <c r="L12" s="28"/>
      <c r="M12" s="28">
        <f t="shared" si="0"/>
        <v>0</v>
      </c>
      <c r="N12" s="28" t="str">
        <f t="shared" si="1"/>
        <v/>
      </c>
      <c r="O12" s="29"/>
    </row>
    <row r="13" ht="15.75" customHeight="1" spans="1:15">
      <c r="A13" s="24"/>
      <c r="B13" s="30"/>
      <c r="C13" s="24"/>
      <c r="D13" s="102"/>
      <c r="E13" s="30"/>
      <c r="F13" s="30"/>
      <c r="G13" s="24"/>
      <c r="H13" s="27"/>
      <c r="I13" s="28"/>
      <c r="J13" s="28"/>
      <c r="K13" s="148"/>
      <c r="L13" s="28"/>
      <c r="M13" s="28">
        <f t="shared" si="0"/>
        <v>0</v>
      </c>
      <c r="N13" s="28" t="str">
        <f t="shared" si="1"/>
        <v/>
      </c>
      <c r="O13" s="29"/>
    </row>
    <row r="14" ht="15.75" customHeight="1" spans="1:15">
      <c r="A14" s="24"/>
      <c r="B14" s="30"/>
      <c r="C14" s="24"/>
      <c r="D14" s="102"/>
      <c r="E14" s="30"/>
      <c r="F14" s="30"/>
      <c r="G14" s="24"/>
      <c r="H14" s="27"/>
      <c r="I14" s="28"/>
      <c r="J14" s="28"/>
      <c r="K14" s="148"/>
      <c r="L14" s="28"/>
      <c r="M14" s="28">
        <f t="shared" si="0"/>
        <v>0</v>
      </c>
      <c r="N14" s="28" t="str">
        <f t="shared" si="1"/>
        <v/>
      </c>
      <c r="O14" s="29"/>
    </row>
    <row r="15" ht="15.75" customHeight="1" spans="1:15">
      <c r="A15" s="24"/>
      <c r="B15" s="30"/>
      <c r="C15" s="24"/>
      <c r="D15" s="102"/>
      <c r="E15" s="30"/>
      <c r="F15" s="30"/>
      <c r="G15" s="24"/>
      <c r="H15" s="27"/>
      <c r="I15" s="28"/>
      <c r="J15" s="28"/>
      <c r="K15" s="148"/>
      <c r="L15" s="28"/>
      <c r="M15" s="28">
        <f t="shared" si="0"/>
        <v>0</v>
      </c>
      <c r="N15" s="28" t="str">
        <f t="shared" si="1"/>
        <v/>
      </c>
      <c r="O15" s="29"/>
    </row>
    <row r="16" ht="15.75" customHeight="1" spans="1:15">
      <c r="A16" s="24"/>
      <c r="B16" s="30"/>
      <c r="C16" s="24"/>
      <c r="D16" s="102"/>
      <c r="E16" s="30"/>
      <c r="F16" s="30"/>
      <c r="G16" s="24"/>
      <c r="H16" s="27"/>
      <c r="I16" s="28"/>
      <c r="J16" s="28"/>
      <c r="K16" s="148"/>
      <c r="L16" s="28"/>
      <c r="M16" s="28">
        <f t="shared" si="0"/>
        <v>0</v>
      </c>
      <c r="N16" s="28" t="str">
        <f t="shared" si="1"/>
        <v/>
      </c>
      <c r="O16" s="29"/>
    </row>
    <row r="17" ht="15.75" customHeight="1" spans="1:15">
      <c r="A17" s="24"/>
      <c r="B17" s="31"/>
      <c r="C17" s="24"/>
      <c r="D17" s="102"/>
      <c r="E17" s="30"/>
      <c r="F17" s="30"/>
      <c r="G17" s="24"/>
      <c r="H17" s="27"/>
      <c r="I17" s="28"/>
      <c r="J17" s="28"/>
      <c r="K17" s="148"/>
      <c r="L17" s="28"/>
      <c r="M17" s="28">
        <f t="shared" si="0"/>
        <v>0</v>
      </c>
      <c r="N17" s="28" t="str">
        <f t="shared" si="1"/>
        <v/>
      </c>
      <c r="O17" s="29"/>
    </row>
    <row r="18" ht="15.75" customHeight="1" spans="1:15">
      <c r="A18" s="24"/>
      <c r="B18" s="30"/>
      <c r="C18" s="24"/>
      <c r="D18" s="102"/>
      <c r="E18" s="30"/>
      <c r="F18" s="30"/>
      <c r="G18" s="24"/>
      <c r="H18" s="27"/>
      <c r="I18" s="28"/>
      <c r="J18" s="28"/>
      <c r="K18" s="148"/>
      <c r="L18" s="28"/>
      <c r="M18" s="28">
        <f t="shared" si="0"/>
        <v>0</v>
      </c>
      <c r="N18" s="28" t="str">
        <f t="shared" si="1"/>
        <v/>
      </c>
      <c r="O18" s="29"/>
    </row>
    <row r="19" ht="15.75" customHeight="1" spans="1:15">
      <c r="A19" s="24"/>
      <c r="B19" s="30"/>
      <c r="C19" s="24"/>
      <c r="D19" s="102"/>
      <c r="E19" s="30"/>
      <c r="F19" s="30"/>
      <c r="G19" s="24"/>
      <c r="H19" s="27"/>
      <c r="I19" s="28"/>
      <c r="J19" s="28"/>
      <c r="K19" s="148"/>
      <c r="L19" s="28"/>
      <c r="M19" s="28">
        <f t="shared" si="0"/>
        <v>0</v>
      </c>
      <c r="N19" s="28" t="str">
        <f t="shared" si="1"/>
        <v/>
      </c>
      <c r="O19" s="29"/>
    </row>
    <row r="20" ht="15.75" customHeight="1" spans="1:15">
      <c r="A20" s="32" t="s">
        <v>529</v>
      </c>
      <c r="B20" s="44"/>
      <c r="C20" s="24"/>
      <c r="D20" s="102"/>
      <c r="E20" s="30"/>
      <c r="F20" s="30"/>
      <c r="G20" s="24"/>
      <c r="H20" s="27">
        <f>SUM(H7:H19)</f>
        <v>0</v>
      </c>
      <c r="I20" s="27">
        <f>SUM(I7:I19)</f>
        <v>0</v>
      </c>
      <c r="J20" s="27">
        <f>SUM(J7:J19)</f>
        <v>0</v>
      </c>
      <c r="K20" s="27"/>
      <c r="L20" s="27">
        <f>SUM(L7:L19)</f>
        <v>0</v>
      </c>
      <c r="M20" s="28">
        <f t="shared" si="0"/>
        <v>0</v>
      </c>
      <c r="N20" s="28" t="str">
        <f t="shared" si="1"/>
        <v/>
      </c>
      <c r="O20" s="29"/>
    </row>
    <row r="21" ht="15.75" customHeight="1" spans="1:15">
      <c r="A21" s="32" t="s">
        <v>1384</v>
      </c>
      <c r="B21" s="44"/>
      <c r="C21" s="24"/>
      <c r="D21" s="102"/>
      <c r="E21" s="29"/>
      <c r="F21" s="29"/>
      <c r="G21" s="24"/>
      <c r="H21" s="27"/>
      <c r="I21" s="28"/>
      <c r="J21" s="28"/>
      <c r="K21" s="148"/>
      <c r="L21" s="28"/>
      <c r="M21" s="28">
        <f t="shared" si="0"/>
        <v>0</v>
      </c>
      <c r="N21" s="28" t="str">
        <f t="shared" si="1"/>
        <v/>
      </c>
      <c r="O21" s="29"/>
    </row>
    <row r="22" ht="15.75" customHeight="1" spans="1:15">
      <c r="A22" s="32" t="s">
        <v>579</v>
      </c>
      <c r="B22" s="44"/>
      <c r="C22" s="24"/>
      <c r="D22" s="80"/>
      <c r="E22" s="24"/>
      <c r="F22" s="24"/>
      <c r="G22" s="24"/>
      <c r="H22" s="27">
        <f>H20-H21</f>
        <v>0</v>
      </c>
      <c r="I22" s="27">
        <f>I20-I21</f>
        <v>0</v>
      </c>
      <c r="J22" s="27">
        <f>J20-J21</f>
        <v>0</v>
      </c>
      <c r="K22" s="27"/>
      <c r="L22" s="27">
        <f>L20-L21</f>
        <v>0</v>
      </c>
      <c r="M22" s="28">
        <f t="shared" si="0"/>
        <v>0</v>
      </c>
      <c r="N22" s="28" t="str">
        <f t="shared" si="1"/>
        <v/>
      </c>
      <c r="O22" s="29"/>
    </row>
    <row r="23" ht="15.75" customHeight="1" spans="1:15">
      <c r="A23" s="36" t="str">
        <f>填表信息!$A$6&amp;填表信息!$B$6</f>
        <v>产权持有人填表人：罗钰</v>
      </c>
      <c r="B23" s="36"/>
      <c r="C23" s="36"/>
      <c r="D23" s="36"/>
      <c r="E23" s="166"/>
      <c r="F23" s="166"/>
      <c r="I23" s="36"/>
      <c r="J23" s="36"/>
      <c r="K23" s="36"/>
      <c r="L23" s="36" t="str">
        <f>填表信息!A55&amp;填表信息!B55</f>
        <v>评估人员：XXX</v>
      </c>
      <c r="M23" s="36"/>
      <c r="N23" s="36"/>
      <c r="O23" s="36"/>
    </row>
    <row r="24" ht="15.75" customHeight="1" spans="1:6">
      <c r="A24" s="37" t="str">
        <f>填表信息!A7&amp;" "&amp;TEXT(填表信息!B7,"yyyy年mm月dd日")</f>
        <v>填表日期： 2023年11月06日</v>
      </c>
      <c r="B24" s="61"/>
      <c r="C24" s="61"/>
      <c r="D24" s="61"/>
      <c r="E24" s="61"/>
      <c r="F24" s="61"/>
    </row>
  </sheetData>
  <mergeCells count="18">
    <mergeCell ref="A1:O1"/>
    <mergeCell ref="A2:O2"/>
    <mergeCell ref="A4:I4"/>
    <mergeCell ref="H5:I5"/>
    <mergeCell ref="J5:L5"/>
    <mergeCell ref="A20:B20"/>
    <mergeCell ref="A21:B21"/>
    <mergeCell ref="A22:B22"/>
    <mergeCell ref="A5:A6"/>
    <mergeCell ref="B5:B6"/>
    <mergeCell ref="C5:C6"/>
    <mergeCell ref="D5:D6"/>
    <mergeCell ref="E5:E6"/>
    <mergeCell ref="F5:F6"/>
    <mergeCell ref="G5:G6"/>
    <mergeCell ref="M5:M6"/>
    <mergeCell ref="N5:N6"/>
    <mergeCell ref="O5:O6"/>
  </mergeCells>
  <pageMargins left="0.7" right="0.7" top="0.75" bottom="0.75" header="0.3" footer="0.3"/>
  <pageSetup paperSize="9" orientation="portrait"/>
  <headerFooter/>
  <legacyDrawing r:id="rId2"/>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6">
    <tabColor rgb="FF92D050"/>
    <pageSetUpPr fitToPage="1"/>
  </sheetPr>
  <dimension ref="A1:I26"/>
  <sheetViews>
    <sheetView view="pageBreakPreview" zoomScaleNormal="100" workbookViewId="0">
      <selection activeCell="I10" sqref="I10"/>
    </sheetView>
  </sheetViews>
  <sheetFormatPr defaultColWidth="9" defaultRowHeight="15.75" customHeight="1"/>
  <cols>
    <col min="1" max="1" width="8.9" style="13" customWidth="1"/>
    <col min="2" max="2" width="30.9" style="13" customWidth="1"/>
    <col min="3" max="4" width="20.4" style="13" customWidth="1"/>
    <col min="5" max="5" width="20" style="13" customWidth="1"/>
    <col min="6" max="6" width="13" style="13" customWidth="1"/>
    <col min="7" max="16384" width="9" style="13"/>
  </cols>
  <sheetData>
    <row r="1" s="11" customFormat="1" ht="30" customHeight="1" spans="1:6">
      <c r="A1" s="14" t="s">
        <v>1385</v>
      </c>
      <c r="B1" s="15"/>
      <c r="C1" s="15"/>
      <c r="D1" s="15"/>
      <c r="E1" s="15"/>
      <c r="F1" s="15"/>
    </row>
    <row r="2" ht="14.1" customHeight="1" spans="1:6">
      <c r="A2" s="16" t="str">
        <f>填表信息!A17&amp;" "&amp;TEXT(填表信息!B17,"yyyy年mm月dd日")</f>
        <v>评估基准日： 2023年07月31日</v>
      </c>
      <c r="B2" s="17"/>
      <c r="C2" s="17"/>
      <c r="D2" s="17"/>
      <c r="E2" s="17"/>
      <c r="F2" s="17"/>
    </row>
    <row r="3" ht="14.1" customHeight="1" spans="1:6">
      <c r="A3" s="17"/>
      <c r="B3" s="17"/>
      <c r="C3" s="17"/>
      <c r="D3" s="17"/>
      <c r="E3" s="17"/>
      <c r="F3" s="53" t="s">
        <v>1386</v>
      </c>
    </row>
    <row r="4" customHeight="1" spans="1:9">
      <c r="A4" s="143" t="str">
        <f>填表信息!A5&amp;填表信息!B5</f>
        <v>产权持有人：北京巴布科克·威尔科克斯有限公司</v>
      </c>
      <c r="B4" s="143"/>
      <c r="C4" s="143"/>
      <c r="D4" s="143"/>
      <c r="E4" s="143"/>
      <c r="F4" s="21" t="s">
        <v>353</v>
      </c>
      <c r="G4" s="144"/>
      <c r="H4" s="144"/>
      <c r="I4" s="144"/>
    </row>
    <row r="5" s="52" customFormat="1" customHeight="1" spans="1:9">
      <c r="A5" s="56" t="s">
        <v>354</v>
      </c>
      <c r="B5" s="56" t="s">
        <v>355</v>
      </c>
      <c r="C5" s="56" t="s">
        <v>356</v>
      </c>
      <c r="D5" s="56" t="s">
        <v>248</v>
      </c>
      <c r="E5" s="57" t="s">
        <v>357</v>
      </c>
      <c r="F5" s="56" t="s">
        <v>594</v>
      </c>
      <c r="G5" s="156"/>
      <c r="H5" s="156"/>
      <c r="I5" s="156"/>
    </row>
    <row r="6" customHeight="1" spans="1:6">
      <c r="A6" s="56" t="s">
        <v>102</v>
      </c>
      <c r="B6" s="157" t="s">
        <v>101</v>
      </c>
      <c r="C6" s="27">
        <f>'4-13-1无形-土地'!L25</f>
        <v>0</v>
      </c>
      <c r="D6" s="27">
        <f>'4-13-1无形-土地'!M25</f>
        <v>0</v>
      </c>
      <c r="E6" s="28">
        <f>D6-C6</f>
        <v>0</v>
      </c>
      <c r="F6" s="158" t="str">
        <f>IF(C6=0,"",E6/C6*100)</f>
        <v/>
      </c>
    </row>
    <row r="7" customHeight="1" spans="1:6">
      <c r="A7" s="56" t="s">
        <v>104</v>
      </c>
      <c r="B7" s="159" t="s">
        <v>103</v>
      </c>
      <c r="C7" s="27">
        <f>'4-13-2无形-矿业权'!J25</f>
        <v>0</v>
      </c>
      <c r="D7" s="27">
        <f>'4-13-2无形-矿业权'!K25</f>
        <v>0</v>
      </c>
      <c r="E7" s="28">
        <f>D7-C7</f>
        <v>0</v>
      </c>
      <c r="F7" s="158" t="str">
        <f>IF(C7=0,"",E7/C7*100)</f>
        <v/>
      </c>
    </row>
    <row r="8" customHeight="1" spans="1:6">
      <c r="A8" s="56" t="s">
        <v>106</v>
      </c>
      <c r="B8" s="159" t="s">
        <v>105</v>
      </c>
      <c r="C8" s="27">
        <f>'4-13-3无形-其他'!H25</f>
        <v>0</v>
      </c>
      <c r="D8" s="28">
        <f>'4-13-3无形-其他'!J25</f>
        <v>0</v>
      </c>
      <c r="E8" s="28">
        <f>D8-C8</f>
        <v>0</v>
      </c>
      <c r="F8" s="158" t="str">
        <f>IF(C8=0,"",E8/C8*100)</f>
        <v/>
      </c>
    </row>
    <row r="9" customHeight="1" spans="1:6">
      <c r="A9" s="56"/>
      <c r="B9" s="157"/>
      <c r="C9" s="27"/>
      <c r="D9" s="28"/>
      <c r="E9" s="28"/>
      <c r="F9" s="158"/>
    </row>
    <row r="10" customHeight="1" spans="1:6">
      <c r="A10" s="56"/>
      <c r="B10" s="157"/>
      <c r="C10" s="27"/>
      <c r="D10" s="28"/>
      <c r="E10" s="28"/>
      <c r="F10" s="158"/>
    </row>
    <row r="11" customHeight="1" spans="1:6">
      <c r="A11" s="56"/>
      <c r="B11" s="157"/>
      <c r="C11" s="27"/>
      <c r="D11" s="28"/>
      <c r="E11" s="28"/>
      <c r="F11" s="158"/>
    </row>
    <row r="12" customHeight="1" spans="1:6">
      <c r="A12" s="56"/>
      <c r="B12" s="157"/>
      <c r="C12" s="27"/>
      <c r="D12" s="28"/>
      <c r="E12" s="28"/>
      <c r="F12" s="158"/>
    </row>
    <row r="13" customHeight="1" spans="1:6">
      <c r="A13" s="56"/>
      <c r="B13" s="157"/>
      <c r="C13" s="27"/>
      <c r="D13" s="28"/>
      <c r="E13" s="28"/>
      <c r="F13" s="158"/>
    </row>
    <row r="14" customHeight="1" spans="1:6">
      <c r="A14" s="56"/>
      <c r="B14" s="157"/>
      <c r="C14" s="27"/>
      <c r="D14" s="28"/>
      <c r="E14" s="28"/>
      <c r="F14" s="158"/>
    </row>
    <row r="15" customHeight="1" spans="1:6">
      <c r="A15" s="56"/>
      <c r="B15" s="157"/>
      <c r="C15" s="27"/>
      <c r="D15" s="28"/>
      <c r="E15" s="28"/>
      <c r="F15" s="158"/>
    </row>
    <row r="16" customHeight="1" spans="1:6">
      <c r="A16" s="56"/>
      <c r="B16" s="157"/>
      <c r="C16" s="27"/>
      <c r="D16" s="28"/>
      <c r="E16" s="28"/>
      <c r="F16" s="158"/>
    </row>
    <row r="17" customHeight="1" spans="1:6">
      <c r="A17" s="56"/>
      <c r="B17" s="160"/>
      <c r="C17" s="27"/>
      <c r="D17" s="28"/>
      <c r="E17" s="28"/>
      <c r="F17" s="158"/>
    </row>
    <row r="18" customHeight="1" spans="1:6">
      <c r="A18" s="56"/>
      <c r="B18" s="157"/>
      <c r="C18" s="27"/>
      <c r="D18" s="28"/>
      <c r="E18" s="28"/>
      <c r="F18" s="158"/>
    </row>
    <row r="19" customHeight="1" spans="1:6">
      <c r="A19" s="56"/>
      <c r="B19" s="157"/>
      <c r="C19" s="27"/>
      <c r="D19" s="28"/>
      <c r="E19" s="28"/>
      <c r="F19" s="158"/>
    </row>
    <row r="20" customHeight="1" spans="1:6">
      <c r="A20" s="56"/>
      <c r="B20" s="157"/>
      <c r="C20" s="27"/>
      <c r="D20" s="28"/>
      <c r="E20" s="28"/>
      <c r="F20" s="158"/>
    </row>
    <row r="21" customHeight="1" spans="1:6">
      <c r="A21" s="56"/>
      <c r="B21" s="157"/>
      <c r="C21" s="27"/>
      <c r="D21" s="28"/>
      <c r="E21" s="28"/>
      <c r="F21" s="158"/>
    </row>
    <row r="22" customHeight="1" spans="1:6">
      <c r="A22" s="57" t="s">
        <v>1387</v>
      </c>
      <c r="B22" s="60"/>
      <c r="C22" s="27">
        <f>SUM(C6:C21)</f>
        <v>0</v>
      </c>
      <c r="D22" s="27">
        <f>SUM(D6:D21)</f>
        <v>0</v>
      </c>
      <c r="E22" s="28">
        <f>D22-C22</f>
        <v>0</v>
      </c>
      <c r="F22" s="158" t="str">
        <f>IF(C22=0,"",E22/C22*100)</f>
        <v/>
      </c>
    </row>
    <row r="23" customHeight="1" spans="1:6">
      <c r="A23" s="161" t="s">
        <v>1388</v>
      </c>
      <c r="B23" s="162"/>
      <c r="C23" s="27">
        <f>'4-13-1无形-土地'!L26+'4-13-2无形-矿业权'!J26+'4-13-3无形-其他'!H26</f>
        <v>0</v>
      </c>
      <c r="D23" s="28">
        <f>'4-13-1无形-土地'!M26+'4-13-2无形-矿业权'!K26+'4-13-3无形-其他'!J26</f>
        <v>0</v>
      </c>
      <c r="E23" s="28">
        <f>D23-C23</f>
        <v>0</v>
      </c>
      <c r="F23" s="158" t="str">
        <f>IF(C23=0,"",E23/C23*100)</f>
        <v/>
      </c>
    </row>
    <row r="24" customHeight="1" spans="1:6">
      <c r="A24" s="57" t="s">
        <v>1389</v>
      </c>
      <c r="B24" s="60"/>
      <c r="C24" s="27">
        <f>C22-C23</f>
        <v>0</v>
      </c>
      <c r="D24" s="27">
        <f>D22-D23</f>
        <v>0</v>
      </c>
      <c r="E24" s="28">
        <f>D24-C24</f>
        <v>0</v>
      </c>
      <c r="F24" s="158" t="str">
        <f>IF(C24=0,"",E24/C24*100)</f>
        <v/>
      </c>
    </row>
    <row r="25" customHeight="1" spans="1:6">
      <c r="A25" s="61"/>
      <c r="D25" s="36" t="str">
        <f>填表信息!A56&amp;填表信息!B56</f>
        <v>评估人员：XXX</v>
      </c>
      <c r="E25" s="36"/>
      <c r="F25" s="36"/>
    </row>
    <row r="26" customHeight="1" spans="1:1">
      <c r="A26" s="61"/>
    </row>
  </sheetData>
  <mergeCells count="5">
    <mergeCell ref="A1:F1"/>
    <mergeCell ref="A2:F2"/>
    <mergeCell ref="A22:B22"/>
    <mergeCell ref="A23:B23"/>
    <mergeCell ref="A24:B24"/>
  </mergeCells>
  <printOptions horizontalCentered="1"/>
  <pageMargins left="1" right="1" top="0.87" bottom="0.87" header="1.06" footer="0.51"/>
  <pageSetup paperSize="9" fitToHeight="0" orientation="landscape"/>
  <headerFooter alignWithMargins="0"/>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7">
    <pageSetUpPr fitToPage="1"/>
  </sheetPr>
  <dimension ref="A1:R29"/>
  <sheetViews>
    <sheetView view="pageBreakPreview" zoomScaleNormal="100" workbookViewId="0">
      <selection activeCell="I10" sqref="I10"/>
    </sheetView>
  </sheetViews>
  <sheetFormatPr defaultColWidth="9" defaultRowHeight="15.75" customHeight="1"/>
  <cols>
    <col min="1" max="1" width="4.5" style="13" customWidth="1"/>
    <col min="2" max="2" width="24" style="13" customWidth="1"/>
    <col min="3" max="3" width="15.5" style="13" customWidth="1"/>
    <col min="4" max="4" width="28" style="13" customWidth="1"/>
    <col min="5" max="5" width="5.4" style="13" customWidth="1"/>
    <col min="6" max="6" width="7.1" style="13" customWidth="1"/>
    <col min="7" max="7" width="5.4" style="13" customWidth="1"/>
    <col min="8" max="8" width="5.1" style="13" customWidth="1"/>
    <col min="9" max="9" width="8.4" style="13" customWidth="1"/>
    <col min="10" max="10" width="10.2" style="13" customWidth="1"/>
    <col min="11" max="11" width="13.4" style="13" customWidth="1"/>
    <col min="12" max="12" width="9.5" style="13" customWidth="1"/>
    <col min="13" max="13" width="10.1" style="13" customWidth="1"/>
    <col min="14" max="14" width="7" style="13" customWidth="1"/>
    <col min="15" max="15" width="6.9" style="13" customWidth="1"/>
    <col min="16" max="16" width="8" style="13" customWidth="1"/>
    <col min="17" max="18" width="11.5" style="13"/>
    <col min="19" max="16384" width="9" style="13"/>
  </cols>
  <sheetData>
    <row r="1" s="11" customFormat="1" ht="30" customHeight="1" spans="1:16">
      <c r="A1" s="14" t="s">
        <v>1390</v>
      </c>
      <c r="B1" s="15"/>
      <c r="C1" s="15"/>
      <c r="D1" s="15"/>
      <c r="E1" s="15"/>
      <c r="F1" s="15"/>
      <c r="G1" s="15"/>
      <c r="H1" s="15"/>
      <c r="I1" s="15"/>
      <c r="J1" s="15"/>
      <c r="K1" s="15"/>
      <c r="L1" s="15"/>
      <c r="M1" s="15"/>
      <c r="N1" s="15"/>
      <c r="O1" s="15"/>
      <c r="P1" s="15"/>
    </row>
    <row r="2" ht="14.1" customHeight="1" spans="1:16">
      <c r="A2" s="16" t="str">
        <f>填表信息!A17&amp;" "&amp;TEXT(填表信息!B17,"yyyy年mm月dd日")</f>
        <v>评估基准日： 2023年07月31日</v>
      </c>
      <c r="B2" s="17"/>
      <c r="C2" s="17"/>
      <c r="D2" s="17"/>
      <c r="E2" s="17"/>
      <c r="F2" s="17"/>
      <c r="G2" s="17"/>
      <c r="H2" s="17"/>
      <c r="I2" s="17"/>
      <c r="J2" s="18"/>
      <c r="K2" s="18"/>
      <c r="L2" s="18"/>
      <c r="M2" s="18"/>
      <c r="N2" s="18"/>
      <c r="O2" s="18"/>
      <c r="P2" s="18"/>
    </row>
    <row r="3" ht="14.1" customHeight="1" spans="1:17">
      <c r="A3" s="17"/>
      <c r="B3" s="17"/>
      <c r="C3" s="17"/>
      <c r="D3" s="17"/>
      <c r="E3" s="17"/>
      <c r="F3" s="17"/>
      <c r="G3" s="17"/>
      <c r="H3" s="17"/>
      <c r="I3" s="17"/>
      <c r="J3" s="18"/>
      <c r="K3" s="18"/>
      <c r="L3" s="18"/>
      <c r="M3" s="18"/>
      <c r="N3" s="18"/>
      <c r="O3" s="19" t="s">
        <v>1391</v>
      </c>
      <c r="P3" s="19"/>
      <c r="Q3" s="13">
        <v>47334844.65</v>
      </c>
    </row>
    <row r="4" customHeight="1" spans="1:17">
      <c r="A4" s="54" t="str">
        <f>填表信息!A5&amp;填表信息!B5</f>
        <v>产权持有人：北京巴布科克·威尔科克斯有限公司</v>
      </c>
      <c r="B4" s="54"/>
      <c r="C4" s="54"/>
      <c r="D4" s="54"/>
      <c r="E4" s="54"/>
      <c r="F4" s="54"/>
      <c r="G4" s="54"/>
      <c r="H4" s="54"/>
      <c r="I4" s="54"/>
      <c r="N4" s="154" t="s">
        <v>353</v>
      </c>
      <c r="O4" s="154"/>
      <c r="P4" s="154"/>
      <c r="Q4" s="13">
        <f>Q3/J6</f>
        <v>677.39537938559</v>
      </c>
    </row>
    <row r="5" s="46" customFormat="1" ht="27.75" customHeight="1" spans="1:18">
      <c r="A5" s="142" t="s">
        <v>511</v>
      </c>
      <c r="B5" s="142" t="s">
        <v>669</v>
      </c>
      <c r="C5" s="152" t="s">
        <v>670</v>
      </c>
      <c r="D5" s="142" t="s">
        <v>671</v>
      </c>
      <c r="E5" s="142" t="s">
        <v>672</v>
      </c>
      <c r="F5" s="142" t="s">
        <v>1333</v>
      </c>
      <c r="G5" s="142" t="s">
        <v>674</v>
      </c>
      <c r="H5" s="142" t="s">
        <v>675</v>
      </c>
      <c r="I5" s="142" t="s">
        <v>676</v>
      </c>
      <c r="J5" s="142" t="s">
        <v>677</v>
      </c>
      <c r="K5" s="142" t="s">
        <v>544</v>
      </c>
      <c r="L5" s="23" t="s">
        <v>356</v>
      </c>
      <c r="M5" s="142" t="s">
        <v>248</v>
      </c>
      <c r="N5" s="142" t="s">
        <v>357</v>
      </c>
      <c r="O5" s="142" t="s">
        <v>515</v>
      </c>
      <c r="P5" s="142" t="s">
        <v>516</v>
      </c>
      <c r="Q5" s="46">
        <v>12560000</v>
      </c>
      <c r="R5" s="46">
        <v>38516599.26</v>
      </c>
    </row>
    <row r="6" customHeight="1" spans="1:17">
      <c r="A6" s="24">
        <v>1</v>
      </c>
      <c r="B6" s="153" t="s">
        <v>1392</v>
      </c>
      <c r="C6" s="118" t="s">
        <v>1393</v>
      </c>
      <c r="D6" s="153" t="s">
        <v>1394</v>
      </c>
      <c r="E6" s="26"/>
      <c r="F6" s="22" t="s">
        <v>1395</v>
      </c>
      <c r="G6" s="22" t="s">
        <v>1396</v>
      </c>
      <c r="H6" s="24">
        <v>50</v>
      </c>
      <c r="I6" s="22" t="s">
        <v>1397</v>
      </c>
      <c r="J6" s="28">
        <v>69877.72</v>
      </c>
      <c r="K6" s="28">
        <v>12087853.62</v>
      </c>
      <c r="L6" s="27"/>
      <c r="M6" s="28"/>
      <c r="N6" s="28">
        <f>M6-L6</f>
        <v>0</v>
      </c>
      <c r="O6" s="28" t="str">
        <f>IF(L6=0,"",N6/L6*100)</f>
        <v/>
      </c>
      <c r="P6" s="29"/>
      <c r="Q6" s="13">
        <v>69916.16</v>
      </c>
    </row>
    <row r="7" customHeight="1" spans="1:18">
      <c r="A7" s="24"/>
      <c r="B7" s="24"/>
      <c r="C7" s="102"/>
      <c r="D7" s="30"/>
      <c r="E7" s="26"/>
      <c r="F7" s="24"/>
      <c r="G7" s="24"/>
      <c r="H7" s="24"/>
      <c r="I7" s="24"/>
      <c r="J7" s="28"/>
      <c r="K7" s="28"/>
      <c r="L7" s="28"/>
      <c r="M7" s="28"/>
      <c r="N7" s="28">
        <f t="shared" ref="N7:N27" si="0">M7-L7</f>
        <v>0</v>
      </c>
      <c r="O7" s="28" t="str">
        <f t="shared" ref="O7:O27" si="1">IF(L7=0,"",N7/L7*100)</f>
        <v/>
      </c>
      <c r="P7" s="29"/>
      <c r="Q7" s="155">
        <f>Q5/Q6</f>
        <v>179.643733294277</v>
      </c>
      <c r="R7" s="13">
        <f>R5/J6</f>
        <v>551.199999942757</v>
      </c>
    </row>
    <row r="8" customHeight="1" spans="1:16">
      <c r="A8" s="24"/>
      <c r="B8" s="24"/>
      <c r="C8" s="102"/>
      <c r="D8" s="30"/>
      <c r="E8" s="26"/>
      <c r="F8" s="24"/>
      <c r="G8" s="24"/>
      <c r="H8" s="24"/>
      <c r="I8" s="24"/>
      <c r="J8" s="28"/>
      <c r="K8" s="28"/>
      <c r="L8" s="28"/>
      <c r="M8" s="28"/>
      <c r="N8" s="28">
        <f t="shared" si="0"/>
        <v>0</v>
      </c>
      <c r="O8" s="28" t="str">
        <f t="shared" si="1"/>
        <v/>
      </c>
      <c r="P8" s="29"/>
    </row>
    <row r="9" customHeight="1" spans="1:18">
      <c r="A9" s="24"/>
      <c r="B9" s="24"/>
      <c r="C9" s="102"/>
      <c r="D9" s="30"/>
      <c r="E9" s="26"/>
      <c r="F9" s="24"/>
      <c r="G9" s="24"/>
      <c r="H9" s="24"/>
      <c r="I9" s="24"/>
      <c r="J9" s="28"/>
      <c r="K9" s="28"/>
      <c r="L9" s="28"/>
      <c r="M9" s="28"/>
      <c r="N9" s="28">
        <f t="shared" si="0"/>
        <v>0</v>
      </c>
      <c r="O9" s="28" t="str">
        <f t="shared" si="1"/>
        <v/>
      </c>
      <c r="P9" s="29"/>
      <c r="R9" s="13">
        <f>200*J6</f>
        <v>13975544</v>
      </c>
    </row>
    <row r="10" customHeight="1" spans="1:16">
      <c r="A10" s="24"/>
      <c r="B10" s="24"/>
      <c r="C10" s="102"/>
      <c r="D10" s="30"/>
      <c r="E10" s="26"/>
      <c r="F10" s="24"/>
      <c r="G10" s="24"/>
      <c r="H10" s="24"/>
      <c r="I10" s="24"/>
      <c r="J10" s="28"/>
      <c r="K10" s="28"/>
      <c r="L10" s="28"/>
      <c r="M10" s="28"/>
      <c r="N10" s="28">
        <f t="shared" si="0"/>
        <v>0</v>
      </c>
      <c r="O10" s="28" t="str">
        <f t="shared" si="1"/>
        <v/>
      </c>
      <c r="P10" s="29"/>
    </row>
    <row r="11" customHeight="1" spans="1:16">
      <c r="A11" s="24"/>
      <c r="B11" s="24"/>
      <c r="C11" s="102"/>
      <c r="D11" s="30"/>
      <c r="E11" s="26"/>
      <c r="F11" s="24"/>
      <c r="G11" s="24"/>
      <c r="H11" s="24"/>
      <c r="I11" s="24"/>
      <c r="J11" s="28"/>
      <c r="K11" s="28"/>
      <c r="L11" s="28"/>
      <c r="M11" s="28"/>
      <c r="N11" s="28">
        <f t="shared" si="0"/>
        <v>0</v>
      </c>
      <c r="O11" s="28" t="str">
        <f t="shared" si="1"/>
        <v/>
      </c>
      <c r="P11" s="29"/>
    </row>
    <row r="12" customHeight="1" spans="1:16">
      <c r="A12" s="24"/>
      <c r="B12" s="24"/>
      <c r="C12" s="102"/>
      <c r="D12" s="30"/>
      <c r="E12" s="26"/>
      <c r="F12" s="24"/>
      <c r="G12" s="24"/>
      <c r="H12" s="24"/>
      <c r="I12" s="24"/>
      <c r="J12" s="28"/>
      <c r="K12" s="28"/>
      <c r="L12" s="28"/>
      <c r="M12" s="28"/>
      <c r="N12" s="28">
        <f t="shared" si="0"/>
        <v>0</v>
      </c>
      <c r="O12" s="28" t="str">
        <f t="shared" si="1"/>
        <v/>
      </c>
      <c r="P12" s="29"/>
    </row>
    <row r="13" customHeight="1" spans="1:16">
      <c r="A13" s="24"/>
      <c r="B13" s="24"/>
      <c r="C13" s="102"/>
      <c r="D13" s="30"/>
      <c r="E13" s="26"/>
      <c r="F13" s="24"/>
      <c r="G13" s="24"/>
      <c r="H13" s="24"/>
      <c r="I13" s="24"/>
      <c r="J13" s="28"/>
      <c r="K13" s="28"/>
      <c r="L13" s="28"/>
      <c r="M13" s="28"/>
      <c r="N13" s="28">
        <f t="shared" si="0"/>
        <v>0</v>
      </c>
      <c r="O13" s="28" t="str">
        <f t="shared" si="1"/>
        <v/>
      </c>
      <c r="P13" s="29"/>
    </row>
    <row r="14" customHeight="1" spans="1:16">
      <c r="A14" s="24"/>
      <c r="B14" s="24"/>
      <c r="C14" s="102"/>
      <c r="D14" s="30"/>
      <c r="E14" s="26"/>
      <c r="F14" s="24"/>
      <c r="G14" s="24"/>
      <c r="H14" s="24"/>
      <c r="I14" s="24"/>
      <c r="J14" s="28"/>
      <c r="K14" s="28"/>
      <c r="L14" s="28"/>
      <c r="M14" s="28"/>
      <c r="N14" s="28">
        <f t="shared" si="0"/>
        <v>0</v>
      </c>
      <c r="O14" s="28" t="str">
        <f t="shared" si="1"/>
        <v/>
      </c>
      <c r="P14" s="29"/>
    </row>
    <row r="15" customHeight="1" spans="1:16">
      <c r="A15" s="24"/>
      <c r="B15" s="24"/>
      <c r="C15" s="102"/>
      <c r="D15" s="30"/>
      <c r="E15" s="26"/>
      <c r="F15" s="24"/>
      <c r="G15" s="24"/>
      <c r="H15" s="24"/>
      <c r="I15" s="24"/>
      <c r="J15" s="28"/>
      <c r="K15" s="28"/>
      <c r="L15" s="28"/>
      <c r="M15" s="28"/>
      <c r="N15" s="28">
        <f t="shared" si="0"/>
        <v>0</v>
      </c>
      <c r="O15" s="28" t="str">
        <f t="shared" si="1"/>
        <v/>
      </c>
      <c r="P15" s="29"/>
    </row>
    <row r="16" customHeight="1" spans="1:16">
      <c r="A16" s="24"/>
      <c r="B16" s="24"/>
      <c r="C16" s="102"/>
      <c r="D16" s="30"/>
      <c r="E16" s="26"/>
      <c r="F16" s="24"/>
      <c r="G16" s="24"/>
      <c r="H16" s="24"/>
      <c r="I16" s="24"/>
      <c r="J16" s="28"/>
      <c r="K16" s="28"/>
      <c r="L16" s="28"/>
      <c r="M16" s="28"/>
      <c r="N16" s="28">
        <f t="shared" si="0"/>
        <v>0</v>
      </c>
      <c r="O16" s="28" t="str">
        <f t="shared" si="1"/>
        <v/>
      </c>
      <c r="P16" s="29"/>
    </row>
    <row r="17" customHeight="1" spans="1:16">
      <c r="A17" s="24"/>
      <c r="B17" s="43"/>
      <c r="C17" s="102"/>
      <c r="D17" s="30"/>
      <c r="E17" s="26"/>
      <c r="F17" s="24"/>
      <c r="G17" s="24"/>
      <c r="H17" s="24"/>
      <c r="I17" s="24"/>
      <c r="J17" s="28"/>
      <c r="K17" s="28"/>
      <c r="L17" s="28"/>
      <c r="M17" s="28"/>
      <c r="N17" s="28">
        <f t="shared" si="0"/>
        <v>0</v>
      </c>
      <c r="O17" s="28" t="str">
        <f t="shared" si="1"/>
        <v/>
      </c>
      <c r="P17" s="29"/>
    </row>
    <row r="18" customHeight="1" spans="1:16">
      <c r="A18" s="24"/>
      <c r="B18" s="24"/>
      <c r="C18" s="102"/>
      <c r="D18" s="30"/>
      <c r="E18" s="26"/>
      <c r="F18" s="24"/>
      <c r="G18" s="24"/>
      <c r="H18" s="24"/>
      <c r="I18" s="24"/>
      <c r="J18" s="28"/>
      <c r="K18" s="28"/>
      <c r="L18" s="28"/>
      <c r="M18" s="28"/>
      <c r="N18" s="28">
        <f t="shared" si="0"/>
        <v>0</v>
      </c>
      <c r="O18" s="28" t="str">
        <f t="shared" si="1"/>
        <v/>
      </c>
      <c r="P18" s="29"/>
    </row>
    <row r="19" customHeight="1" spans="1:16">
      <c r="A19" s="24"/>
      <c r="B19" s="24"/>
      <c r="C19" s="102"/>
      <c r="D19" s="30"/>
      <c r="E19" s="26"/>
      <c r="F19" s="24"/>
      <c r="G19" s="24"/>
      <c r="H19" s="24"/>
      <c r="I19" s="24"/>
      <c r="J19" s="28"/>
      <c r="K19" s="28"/>
      <c r="L19" s="28"/>
      <c r="M19" s="28"/>
      <c r="N19" s="28">
        <f t="shared" si="0"/>
        <v>0</v>
      </c>
      <c r="O19" s="28" t="str">
        <f t="shared" si="1"/>
        <v/>
      </c>
      <c r="P19" s="29"/>
    </row>
    <row r="20" customHeight="1" spans="1:16">
      <c r="A20" s="24"/>
      <c r="B20" s="24"/>
      <c r="C20" s="102"/>
      <c r="D20" s="30"/>
      <c r="E20" s="26"/>
      <c r="F20" s="24"/>
      <c r="G20" s="24"/>
      <c r="H20" s="24"/>
      <c r="I20" s="24"/>
      <c r="J20" s="28"/>
      <c r="K20" s="28"/>
      <c r="L20" s="28"/>
      <c r="M20" s="28"/>
      <c r="N20" s="28">
        <f t="shared" si="0"/>
        <v>0</v>
      </c>
      <c r="O20" s="28" t="str">
        <f t="shared" si="1"/>
        <v/>
      </c>
      <c r="P20" s="29"/>
    </row>
    <row r="21" customHeight="1" spans="1:16">
      <c r="A21" s="24"/>
      <c r="B21" s="24"/>
      <c r="C21" s="102"/>
      <c r="D21" s="30"/>
      <c r="E21" s="26"/>
      <c r="F21" s="24"/>
      <c r="G21" s="24"/>
      <c r="H21" s="24"/>
      <c r="I21" s="24"/>
      <c r="J21" s="28"/>
      <c r="K21" s="28"/>
      <c r="L21" s="28"/>
      <c r="M21" s="28"/>
      <c r="N21" s="28">
        <f t="shared" si="0"/>
        <v>0</v>
      </c>
      <c r="O21" s="28" t="str">
        <f t="shared" si="1"/>
        <v/>
      </c>
      <c r="P21" s="29"/>
    </row>
    <row r="22" customHeight="1" spans="1:16">
      <c r="A22" s="24"/>
      <c r="B22" s="24"/>
      <c r="C22" s="102"/>
      <c r="D22" s="30"/>
      <c r="E22" s="26"/>
      <c r="F22" s="24"/>
      <c r="G22" s="24"/>
      <c r="H22" s="24"/>
      <c r="I22" s="24"/>
      <c r="J22" s="28"/>
      <c r="K22" s="28"/>
      <c r="L22" s="28"/>
      <c r="M22" s="28"/>
      <c r="N22" s="28">
        <f t="shared" si="0"/>
        <v>0</v>
      </c>
      <c r="O22" s="28" t="str">
        <f t="shared" si="1"/>
        <v/>
      </c>
      <c r="P22" s="29"/>
    </row>
    <row r="23" customHeight="1" spans="1:16">
      <c r="A23" s="24"/>
      <c r="B23" s="24"/>
      <c r="C23" s="102"/>
      <c r="D23" s="30"/>
      <c r="E23" s="26"/>
      <c r="F23" s="24"/>
      <c r="G23" s="24"/>
      <c r="H23" s="24"/>
      <c r="I23" s="24"/>
      <c r="J23" s="28"/>
      <c r="K23" s="28"/>
      <c r="L23" s="28"/>
      <c r="M23" s="28"/>
      <c r="N23" s="28">
        <f t="shared" si="0"/>
        <v>0</v>
      </c>
      <c r="O23" s="28" t="str">
        <f t="shared" si="1"/>
        <v/>
      </c>
      <c r="P23" s="29"/>
    </row>
    <row r="24" customHeight="1" spans="1:16">
      <c r="A24" s="24"/>
      <c r="B24" s="24"/>
      <c r="C24" s="102"/>
      <c r="D24" s="30"/>
      <c r="E24" s="26"/>
      <c r="F24" s="24"/>
      <c r="G24" s="24"/>
      <c r="H24" s="24"/>
      <c r="I24" s="24"/>
      <c r="J24" s="28"/>
      <c r="K24" s="28"/>
      <c r="L24" s="28"/>
      <c r="M24" s="28"/>
      <c r="N24" s="28">
        <f t="shared" si="0"/>
        <v>0</v>
      </c>
      <c r="O24" s="28" t="str">
        <f t="shared" si="1"/>
        <v/>
      </c>
      <c r="P24" s="29"/>
    </row>
    <row r="25" customHeight="1" spans="1:16">
      <c r="A25" s="32" t="s">
        <v>680</v>
      </c>
      <c r="B25" s="44"/>
      <c r="C25" s="44"/>
      <c r="D25" s="63"/>
      <c r="E25" s="26"/>
      <c r="F25" s="24"/>
      <c r="G25" s="24"/>
      <c r="H25" s="24"/>
      <c r="I25" s="24"/>
      <c r="J25" s="28"/>
      <c r="K25" s="28">
        <f>SUM(K6:K24)</f>
        <v>12087853.62</v>
      </c>
      <c r="L25" s="28">
        <f>SUM(L6:L24)</f>
        <v>0</v>
      </c>
      <c r="M25" s="28">
        <f>SUM(M6:M24)</f>
        <v>0</v>
      </c>
      <c r="N25" s="28">
        <f t="shared" si="0"/>
        <v>0</v>
      </c>
      <c r="O25" s="28" t="str">
        <f t="shared" si="1"/>
        <v/>
      </c>
      <c r="P25" s="29"/>
    </row>
    <row r="26" customHeight="1" spans="1:16">
      <c r="A26" s="32" t="s">
        <v>1388</v>
      </c>
      <c r="B26" s="44"/>
      <c r="C26" s="44"/>
      <c r="D26" s="63"/>
      <c r="E26" s="26"/>
      <c r="F26" s="24"/>
      <c r="G26" s="24"/>
      <c r="H26" s="24"/>
      <c r="I26" s="24"/>
      <c r="J26" s="28"/>
      <c r="K26" s="28"/>
      <c r="L26" s="28"/>
      <c r="M26" s="28"/>
      <c r="N26" s="28">
        <f t="shared" si="0"/>
        <v>0</v>
      </c>
      <c r="O26" s="28" t="str">
        <f t="shared" si="1"/>
        <v/>
      </c>
      <c r="P26" s="29"/>
    </row>
    <row r="27" customHeight="1" spans="1:16">
      <c r="A27" s="32" t="s">
        <v>680</v>
      </c>
      <c r="B27" s="44"/>
      <c r="C27" s="44"/>
      <c r="D27" s="63"/>
      <c r="E27" s="26"/>
      <c r="F27" s="24"/>
      <c r="G27" s="24"/>
      <c r="H27" s="24"/>
      <c r="I27" s="24"/>
      <c r="J27" s="28"/>
      <c r="K27" s="28">
        <f>K25-K26</f>
        <v>12087853.62</v>
      </c>
      <c r="L27" s="28">
        <f>L25-L26</f>
        <v>0</v>
      </c>
      <c r="M27" s="28">
        <f>M25-M26</f>
        <v>0</v>
      </c>
      <c r="N27" s="28">
        <f t="shared" si="0"/>
        <v>0</v>
      </c>
      <c r="O27" s="28" t="str">
        <f t="shared" si="1"/>
        <v/>
      </c>
      <c r="P27" s="29"/>
    </row>
    <row r="28" customHeight="1" spans="1:16">
      <c r="A28" s="34" t="str">
        <f>填表信息!$A$6&amp;填表信息!$B$6</f>
        <v>产权持有人填表人：罗钰</v>
      </c>
      <c r="B28" s="34"/>
      <c r="C28" s="34"/>
      <c r="D28" s="34"/>
      <c r="E28" s="34"/>
      <c r="F28" s="34"/>
      <c r="G28" s="34"/>
      <c r="H28" s="34"/>
      <c r="K28" s="36"/>
      <c r="L28" s="35"/>
      <c r="M28" s="36" t="str">
        <f>填表信息!A57&amp;填表信息!B57</f>
        <v>评估人员：XXX</v>
      </c>
      <c r="N28" s="36"/>
      <c r="O28" s="36"/>
      <c r="P28" s="36"/>
    </row>
    <row r="29" customHeight="1" spans="1:1">
      <c r="A29" s="37" t="str">
        <f>填表信息!A7&amp;" "&amp;TEXT(填表信息!B7,"yyyy年mm月dd日")</f>
        <v>填表日期： 2023年11月06日</v>
      </c>
    </row>
  </sheetData>
  <mergeCells count="8">
    <mergeCell ref="A1:P1"/>
    <mergeCell ref="A2:P2"/>
    <mergeCell ref="O3:P3"/>
    <mergeCell ref="A4:I4"/>
    <mergeCell ref="N4:P4"/>
    <mergeCell ref="A25:D25"/>
    <mergeCell ref="A26:D26"/>
    <mergeCell ref="A27:D27"/>
  </mergeCells>
  <printOptions horizontalCentered="1"/>
  <pageMargins left="1" right="1" top="0.87" bottom="0.87" header="1.06" footer="0.51"/>
  <pageSetup paperSize="9" scale="68" fitToHeight="0" orientation="landscape"/>
  <headerFooter alignWithMargins="0"/>
  <legacyDrawing r:id="rId2"/>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4"/>
  <dimension ref="A1"/>
  <sheetViews>
    <sheetView workbookViewId="0">
      <selection activeCell="M6" sqref="M6"/>
    </sheetView>
  </sheetViews>
  <sheetFormatPr defaultColWidth="8.8" defaultRowHeight="15.5"/>
  <sheetData/>
  <pageMargins left="0.75" right="0.75" top="1" bottom="1" header="0.5" footer="0.5"/>
  <pageSetup paperSize="9" orientation="portrait"/>
  <headerFooter/>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8"/>
  <dimension ref="A1:IV29"/>
  <sheetViews>
    <sheetView view="pageBreakPreview" zoomScaleNormal="100" topLeftCell="H6" workbookViewId="0">
      <selection activeCell="B17" sqref="B17"/>
    </sheetView>
  </sheetViews>
  <sheetFormatPr defaultColWidth="9" defaultRowHeight="15.5"/>
  <cols>
    <col min="1" max="1" width="4" customWidth="1"/>
    <col min="2" max="2" width="14.6" customWidth="1"/>
    <col min="3" max="3" width="10.6" customWidth="1"/>
    <col min="4" max="4" width="5.4" customWidth="1"/>
    <col min="5" max="5" width="8.5" customWidth="1"/>
    <col min="6" max="6" width="7.1" customWidth="1"/>
    <col min="7" max="7" width="8.4" customWidth="1"/>
    <col min="8" max="8" width="10.6" customWidth="1"/>
    <col min="9" max="9" width="11" customWidth="1"/>
    <col min="10" max="10" width="8.1" customWidth="1"/>
    <col min="11" max="11" width="7.6" customWidth="1"/>
    <col min="12" max="12" width="6.5" customWidth="1"/>
    <col min="13" max="13" width="6" customWidth="1"/>
    <col min="14" max="14" width="7.1" customWidth="1"/>
  </cols>
  <sheetData>
    <row r="1" ht="23" spans="1:14">
      <c r="A1" s="14" t="s">
        <v>1398</v>
      </c>
      <c r="B1" s="14"/>
      <c r="C1" s="15"/>
      <c r="D1" s="15"/>
      <c r="E1" s="15"/>
      <c r="F1" s="15"/>
      <c r="G1" s="15"/>
      <c r="H1" s="15"/>
      <c r="I1" s="15"/>
      <c r="J1" s="15"/>
      <c r="K1" s="15"/>
      <c r="L1" s="15"/>
      <c r="M1" s="15"/>
      <c r="N1" s="15"/>
    </row>
    <row r="2" spans="1:14">
      <c r="A2" s="16" t="str">
        <f>填表信息!A17&amp;" "&amp;TEXT(填表信息!B17,"yyyy年mm月dd日")</f>
        <v>评估基准日： 2023年07月31日</v>
      </c>
      <c r="B2" s="17"/>
      <c r="C2" s="17"/>
      <c r="D2" s="17"/>
      <c r="E2" s="17"/>
      <c r="F2" s="17"/>
      <c r="G2" s="17"/>
      <c r="H2" s="17"/>
      <c r="I2" s="18"/>
      <c r="J2" s="18"/>
      <c r="K2" s="18"/>
      <c r="L2" s="18"/>
      <c r="M2" s="18"/>
      <c r="N2" s="18"/>
    </row>
    <row r="3" spans="1:14">
      <c r="A3" s="17"/>
      <c r="B3" s="17"/>
      <c r="C3" s="17"/>
      <c r="D3" s="17"/>
      <c r="E3" s="17"/>
      <c r="F3" s="17"/>
      <c r="G3" s="17"/>
      <c r="H3" s="17"/>
      <c r="I3" s="18"/>
      <c r="J3" s="18"/>
      <c r="K3" s="18"/>
      <c r="L3" s="18"/>
      <c r="M3" s="19" t="s">
        <v>1399</v>
      </c>
      <c r="N3" s="19"/>
    </row>
    <row r="4" spans="1:14">
      <c r="A4" s="54" t="str">
        <f>填表信息!A5&amp;填表信息!B5</f>
        <v>产权持有人：北京巴布科克·威尔科克斯有限公司</v>
      </c>
      <c r="B4" s="54"/>
      <c r="C4" s="54"/>
      <c r="D4" s="54"/>
      <c r="E4" s="54"/>
      <c r="F4" s="54"/>
      <c r="G4" s="54"/>
      <c r="H4" s="54"/>
      <c r="I4" s="54"/>
      <c r="J4" s="13"/>
      <c r="K4" s="13"/>
      <c r="L4" s="13"/>
      <c r="M4" s="13"/>
      <c r="N4" s="21" t="s">
        <v>353</v>
      </c>
    </row>
    <row r="5" ht="39" customHeight="1" spans="1:14">
      <c r="A5" s="142" t="s">
        <v>511</v>
      </c>
      <c r="B5" s="142" t="s">
        <v>1400</v>
      </c>
      <c r="C5" s="150" t="s">
        <v>1401</v>
      </c>
      <c r="D5" s="142" t="s">
        <v>1402</v>
      </c>
      <c r="E5" s="142" t="s">
        <v>672</v>
      </c>
      <c r="F5" s="142" t="s">
        <v>1403</v>
      </c>
      <c r="G5" s="142" t="s">
        <v>1404</v>
      </c>
      <c r="H5" s="142" t="s">
        <v>1405</v>
      </c>
      <c r="I5" s="142" t="s">
        <v>544</v>
      </c>
      <c r="J5" s="23" t="s">
        <v>356</v>
      </c>
      <c r="K5" s="142" t="s">
        <v>248</v>
      </c>
      <c r="L5" s="142" t="s">
        <v>357</v>
      </c>
      <c r="M5" s="142" t="s">
        <v>515</v>
      </c>
      <c r="N5" s="142" t="s">
        <v>516</v>
      </c>
    </row>
    <row r="6" spans="1:14">
      <c r="A6" s="24"/>
      <c r="B6" s="24"/>
      <c r="C6" s="24"/>
      <c r="D6" s="24"/>
      <c r="E6" s="26"/>
      <c r="F6" s="24"/>
      <c r="G6" s="24"/>
      <c r="H6" s="24"/>
      <c r="I6" s="28"/>
      <c r="J6" s="27"/>
      <c r="K6" s="28"/>
      <c r="L6" s="28">
        <f>K6-J6</f>
        <v>0</v>
      </c>
      <c r="M6" s="28" t="str">
        <f>IF(J6=0,"",L6/J6*100)</f>
        <v/>
      </c>
      <c r="N6" s="29"/>
    </row>
    <row r="7" spans="1:14">
      <c r="A7" s="24"/>
      <c r="B7" s="24"/>
      <c r="C7" s="24"/>
      <c r="D7" s="24"/>
      <c r="E7" s="26"/>
      <c r="F7" s="24"/>
      <c r="G7" s="24"/>
      <c r="H7" s="24"/>
      <c r="I7" s="28"/>
      <c r="J7" s="28"/>
      <c r="K7" s="28"/>
      <c r="L7" s="28">
        <f t="shared" ref="L7:L27" si="0">K7-J7</f>
        <v>0</v>
      </c>
      <c r="M7" s="28" t="str">
        <f t="shared" ref="M7:M27" si="1">IF(J7=0,"",L7/J7*100)</f>
        <v/>
      </c>
      <c r="N7" s="29"/>
    </row>
    <row r="8" spans="1:14">
      <c r="A8" s="24"/>
      <c r="B8" s="24"/>
      <c r="C8" s="24"/>
      <c r="D8" s="24"/>
      <c r="E8" s="26"/>
      <c r="F8" s="24"/>
      <c r="G8" s="24"/>
      <c r="H8" s="24"/>
      <c r="I8" s="28"/>
      <c r="J8" s="28"/>
      <c r="K8" s="28"/>
      <c r="L8" s="28">
        <f t="shared" si="0"/>
        <v>0</v>
      </c>
      <c r="M8" s="28" t="str">
        <f t="shared" si="1"/>
        <v/>
      </c>
      <c r="N8" s="29"/>
    </row>
    <row r="9" spans="1:14">
      <c r="A9" s="24"/>
      <c r="B9" s="24"/>
      <c r="C9" s="24"/>
      <c r="D9" s="24"/>
      <c r="E9" s="26"/>
      <c r="F9" s="24"/>
      <c r="G9" s="24"/>
      <c r="H9" s="24"/>
      <c r="I9" s="28"/>
      <c r="J9" s="28"/>
      <c r="K9" s="28"/>
      <c r="L9" s="28">
        <f t="shared" si="0"/>
        <v>0</v>
      </c>
      <c r="M9" s="28" t="str">
        <f t="shared" si="1"/>
        <v/>
      </c>
      <c r="N9" s="29"/>
    </row>
    <row r="10" spans="1:14">
      <c r="A10" s="24"/>
      <c r="B10" s="24"/>
      <c r="C10" s="24"/>
      <c r="D10" s="24"/>
      <c r="E10" s="26"/>
      <c r="F10" s="24"/>
      <c r="G10" s="24"/>
      <c r="H10" s="24"/>
      <c r="I10" s="28"/>
      <c r="J10" s="28"/>
      <c r="K10" s="28"/>
      <c r="L10" s="28">
        <f t="shared" si="0"/>
        <v>0</v>
      </c>
      <c r="M10" s="28" t="str">
        <f t="shared" si="1"/>
        <v/>
      </c>
      <c r="N10" s="29"/>
    </row>
    <row r="11" spans="1:14">
      <c r="A11" s="24"/>
      <c r="B11" s="24"/>
      <c r="C11" s="24"/>
      <c r="D11" s="24"/>
      <c r="E11" s="26"/>
      <c r="F11" s="24"/>
      <c r="G11" s="24"/>
      <c r="H11" s="24"/>
      <c r="I11" s="28"/>
      <c r="J11" s="28"/>
      <c r="K11" s="28"/>
      <c r="L11" s="28">
        <f t="shared" si="0"/>
        <v>0</v>
      </c>
      <c r="M11" s="28" t="str">
        <f t="shared" si="1"/>
        <v/>
      </c>
      <c r="N11" s="29"/>
    </row>
    <row r="12" spans="1:14">
      <c r="A12" s="24"/>
      <c r="B12" s="24"/>
      <c r="C12" s="24"/>
      <c r="D12" s="24"/>
      <c r="E12" s="26"/>
      <c r="F12" s="24"/>
      <c r="G12" s="24"/>
      <c r="H12" s="24"/>
      <c r="I12" s="28"/>
      <c r="J12" s="28"/>
      <c r="K12" s="28"/>
      <c r="L12" s="28">
        <f t="shared" si="0"/>
        <v>0</v>
      </c>
      <c r="M12" s="28" t="str">
        <f t="shared" si="1"/>
        <v/>
      </c>
      <c r="N12" s="29"/>
    </row>
    <row r="13" spans="1:14">
      <c r="A13" s="24"/>
      <c r="B13" s="24"/>
      <c r="C13" s="24"/>
      <c r="D13" s="24"/>
      <c r="E13" s="26"/>
      <c r="F13" s="24"/>
      <c r="G13" s="24"/>
      <c r="H13" s="24"/>
      <c r="I13" s="28"/>
      <c r="J13" s="28"/>
      <c r="K13" s="28"/>
      <c r="L13" s="28">
        <f t="shared" si="0"/>
        <v>0</v>
      </c>
      <c r="M13" s="28" t="str">
        <f t="shared" si="1"/>
        <v/>
      </c>
      <c r="N13" s="29"/>
    </row>
    <row r="14" spans="1:14">
      <c r="A14" s="24"/>
      <c r="B14" s="24"/>
      <c r="C14" s="24"/>
      <c r="D14" s="24"/>
      <c r="E14" s="26"/>
      <c r="F14" s="24"/>
      <c r="G14" s="24"/>
      <c r="H14" s="24"/>
      <c r="I14" s="28"/>
      <c r="J14" s="28"/>
      <c r="K14" s="28"/>
      <c r="L14" s="28">
        <f t="shared" si="0"/>
        <v>0</v>
      </c>
      <c r="M14" s="28" t="str">
        <f t="shared" si="1"/>
        <v/>
      </c>
      <c r="N14" s="29"/>
    </row>
    <row r="15" spans="1:14">
      <c r="A15" s="24"/>
      <c r="B15" s="24"/>
      <c r="C15" s="24"/>
      <c r="D15" s="24"/>
      <c r="E15" s="26"/>
      <c r="F15" s="24"/>
      <c r="G15" s="24"/>
      <c r="H15" s="24"/>
      <c r="I15" s="28"/>
      <c r="J15" s="28"/>
      <c r="K15" s="28"/>
      <c r="L15" s="28">
        <f t="shared" si="0"/>
        <v>0</v>
      </c>
      <c r="M15" s="28" t="str">
        <f t="shared" si="1"/>
        <v/>
      </c>
      <c r="N15" s="29"/>
    </row>
    <row r="16" spans="1:14">
      <c r="A16" s="24"/>
      <c r="B16" s="24"/>
      <c r="C16" s="24"/>
      <c r="D16" s="24"/>
      <c r="E16" s="26"/>
      <c r="F16" s="24"/>
      <c r="G16" s="24"/>
      <c r="H16" s="24"/>
      <c r="I16" s="28"/>
      <c r="J16" s="28"/>
      <c r="K16" s="28"/>
      <c r="L16" s="28">
        <f t="shared" si="0"/>
        <v>0</v>
      </c>
      <c r="M16" s="28" t="str">
        <f t="shared" si="1"/>
        <v/>
      </c>
      <c r="N16" s="29"/>
    </row>
    <row r="17" spans="1:14">
      <c r="A17" s="24"/>
      <c r="B17" s="43"/>
      <c r="C17" s="24"/>
      <c r="D17" s="24"/>
      <c r="E17" s="26"/>
      <c r="F17" s="24"/>
      <c r="G17" s="24"/>
      <c r="H17" s="24"/>
      <c r="I17" s="28"/>
      <c r="J17" s="28"/>
      <c r="K17" s="28"/>
      <c r="L17" s="28">
        <f t="shared" si="0"/>
        <v>0</v>
      </c>
      <c r="M17" s="28" t="str">
        <f t="shared" si="1"/>
        <v/>
      </c>
      <c r="N17" s="29"/>
    </row>
    <row r="18" spans="1:14">
      <c r="A18" s="24"/>
      <c r="B18" s="24"/>
      <c r="C18" s="24"/>
      <c r="D18" s="24"/>
      <c r="E18" s="26"/>
      <c r="F18" s="24"/>
      <c r="G18" s="24"/>
      <c r="H18" s="24"/>
      <c r="I18" s="28"/>
      <c r="J18" s="28"/>
      <c r="K18" s="28"/>
      <c r="L18" s="28">
        <f t="shared" si="0"/>
        <v>0</v>
      </c>
      <c r="M18" s="28" t="str">
        <f t="shared" si="1"/>
        <v/>
      </c>
      <c r="N18" s="29"/>
    </row>
    <row r="19" spans="1:14">
      <c r="A19" s="24"/>
      <c r="B19" s="24"/>
      <c r="C19" s="24"/>
      <c r="D19" s="24"/>
      <c r="E19" s="26"/>
      <c r="F19" s="24"/>
      <c r="G19" s="24"/>
      <c r="H19" s="24"/>
      <c r="I19" s="28"/>
      <c r="J19" s="28"/>
      <c r="K19" s="28"/>
      <c r="L19" s="28">
        <f t="shared" si="0"/>
        <v>0</v>
      </c>
      <c r="M19" s="28" t="str">
        <f t="shared" si="1"/>
        <v/>
      </c>
      <c r="N19" s="29"/>
    </row>
    <row r="20" spans="1:14">
      <c r="A20" s="24"/>
      <c r="B20" s="24"/>
      <c r="C20" s="24"/>
      <c r="D20" s="24"/>
      <c r="E20" s="26"/>
      <c r="F20" s="24"/>
      <c r="G20" s="24"/>
      <c r="H20" s="24"/>
      <c r="I20" s="28"/>
      <c r="J20" s="28"/>
      <c r="K20" s="28"/>
      <c r="L20" s="28">
        <f t="shared" si="0"/>
        <v>0</v>
      </c>
      <c r="M20" s="28" t="str">
        <f t="shared" si="1"/>
        <v/>
      </c>
      <c r="N20" s="29"/>
    </row>
    <row r="21" spans="1:14">
      <c r="A21" s="24"/>
      <c r="B21" s="24"/>
      <c r="C21" s="24"/>
      <c r="D21" s="24"/>
      <c r="E21" s="26"/>
      <c r="F21" s="24"/>
      <c r="G21" s="24"/>
      <c r="H21" s="24"/>
      <c r="I21" s="28"/>
      <c r="J21" s="28"/>
      <c r="K21" s="28"/>
      <c r="L21" s="28">
        <f t="shared" si="0"/>
        <v>0</v>
      </c>
      <c r="M21" s="28" t="str">
        <f t="shared" si="1"/>
        <v/>
      </c>
      <c r="N21" s="29"/>
    </row>
    <row r="22" spans="1:14">
      <c r="A22" s="24"/>
      <c r="B22" s="24"/>
      <c r="C22" s="24"/>
      <c r="D22" s="24"/>
      <c r="E22" s="26"/>
      <c r="F22" s="24"/>
      <c r="G22" s="24"/>
      <c r="H22" s="24"/>
      <c r="I22" s="28"/>
      <c r="J22" s="28"/>
      <c r="K22" s="28"/>
      <c r="L22" s="28">
        <f t="shared" si="0"/>
        <v>0</v>
      </c>
      <c r="M22" s="28" t="str">
        <f t="shared" si="1"/>
        <v/>
      </c>
      <c r="N22" s="29"/>
    </row>
    <row r="23" spans="1:14">
      <c r="A23" s="24"/>
      <c r="B23" s="24"/>
      <c r="C23" s="24"/>
      <c r="D23" s="24"/>
      <c r="E23" s="26"/>
      <c r="F23" s="24"/>
      <c r="G23" s="24"/>
      <c r="H23" s="24"/>
      <c r="I23" s="28"/>
      <c r="J23" s="28"/>
      <c r="K23" s="28"/>
      <c r="L23" s="28">
        <f t="shared" si="0"/>
        <v>0</v>
      </c>
      <c r="M23" s="28" t="str">
        <f t="shared" si="1"/>
        <v/>
      </c>
      <c r="N23" s="29"/>
    </row>
    <row r="24" spans="1:14">
      <c r="A24" s="24"/>
      <c r="B24" s="24"/>
      <c r="C24" s="24"/>
      <c r="D24" s="24"/>
      <c r="E24" s="26"/>
      <c r="F24" s="24"/>
      <c r="G24" s="24"/>
      <c r="H24" s="24"/>
      <c r="I24" s="28"/>
      <c r="J24" s="28"/>
      <c r="K24" s="28"/>
      <c r="L24" s="28">
        <f t="shared" si="0"/>
        <v>0</v>
      </c>
      <c r="M24" s="28" t="str">
        <f t="shared" si="1"/>
        <v/>
      </c>
      <c r="N24" s="29"/>
    </row>
    <row r="25" spans="1:14">
      <c r="A25" s="32" t="s">
        <v>680</v>
      </c>
      <c r="B25" s="44"/>
      <c r="C25" s="44"/>
      <c r="D25" s="24"/>
      <c r="E25" s="26"/>
      <c r="F25" s="24"/>
      <c r="G25" s="24"/>
      <c r="H25" s="24"/>
      <c r="I25" s="28">
        <f>SUM(I6:I24)</f>
        <v>0</v>
      </c>
      <c r="J25" s="28">
        <f>SUM(J6:J24)</f>
        <v>0</v>
      </c>
      <c r="K25" s="28">
        <f>SUM(K6:K24)</f>
        <v>0</v>
      </c>
      <c r="L25" s="28">
        <f t="shared" si="0"/>
        <v>0</v>
      </c>
      <c r="M25" s="28" t="str">
        <f t="shared" si="1"/>
        <v/>
      </c>
      <c r="N25" s="29"/>
    </row>
    <row r="26" spans="1:14">
      <c r="A26" s="32" t="s">
        <v>1388</v>
      </c>
      <c r="B26" s="44"/>
      <c r="C26" s="44"/>
      <c r="D26" s="24"/>
      <c r="E26" s="26"/>
      <c r="F26" s="24"/>
      <c r="G26" s="24"/>
      <c r="H26" s="24"/>
      <c r="I26" s="28"/>
      <c r="J26" s="28"/>
      <c r="K26" s="28"/>
      <c r="L26" s="28">
        <f t="shared" si="0"/>
        <v>0</v>
      </c>
      <c r="M26" s="28" t="str">
        <f t="shared" si="1"/>
        <v/>
      </c>
      <c r="N26" s="29"/>
    </row>
    <row r="27" spans="1:14">
      <c r="A27" s="32" t="s">
        <v>680</v>
      </c>
      <c r="B27" s="44"/>
      <c r="C27" s="44"/>
      <c r="D27" s="22"/>
      <c r="E27" s="26"/>
      <c r="F27" s="24"/>
      <c r="G27" s="24"/>
      <c r="H27" s="24"/>
      <c r="I27" s="28">
        <f>I25-I26</f>
        <v>0</v>
      </c>
      <c r="J27" s="28">
        <f>J25-J26</f>
        <v>0</v>
      </c>
      <c r="K27" s="28">
        <f>K25-K26</f>
        <v>0</v>
      </c>
      <c r="L27" s="28">
        <f t="shared" si="0"/>
        <v>0</v>
      </c>
      <c r="M27" s="28" t="str">
        <f t="shared" si="1"/>
        <v/>
      </c>
      <c r="N27" s="29"/>
    </row>
    <row r="28" spans="1:14">
      <c r="A28" s="34" t="str">
        <f>填表信息!$A$6&amp;填表信息!$B$6</f>
        <v>产权持有人填表人：罗钰</v>
      </c>
      <c r="B28" s="34"/>
      <c r="C28" s="34"/>
      <c r="D28" s="34"/>
      <c r="E28" s="13"/>
      <c r="G28" s="13"/>
      <c r="J28" s="36" t="str">
        <f>填表信息!A58&amp;填表信息!B58</f>
        <v>评估人员：XXX</v>
      </c>
      <c r="K28" s="36"/>
      <c r="L28" s="36"/>
      <c r="M28" s="36"/>
      <c r="N28" s="36"/>
    </row>
    <row r="29" s="149" customFormat="1" spans="1:256">
      <c r="A29" s="37" t="str">
        <f>填表信息!A7&amp;" "&amp;TEXT(填表信息!B7,"yyyy年mm月dd日")</f>
        <v>填表日期： 2023年11月06日</v>
      </c>
      <c r="B29" s="38"/>
      <c r="C29" s="38"/>
      <c r="D29" s="38"/>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c r="BK29" s="151"/>
      <c r="BL29" s="151"/>
      <c r="BM29" s="151"/>
      <c r="BN29" s="151"/>
      <c r="BO29" s="151"/>
      <c r="BP29" s="151"/>
      <c r="BQ29" s="151"/>
      <c r="BR29" s="151"/>
      <c r="BS29" s="151"/>
      <c r="BT29" s="151"/>
      <c r="BU29" s="151"/>
      <c r="BV29" s="151"/>
      <c r="BW29" s="151"/>
      <c r="BX29" s="151"/>
      <c r="BY29" s="151"/>
      <c r="BZ29" s="151"/>
      <c r="CA29" s="151"/>
      <c r="CB29" s="151"/>
      <c r="CC29" s="151"/>
      <c r="CD29" s="151"/>
      <c r="CE29" s="151"/>
      <c r="CF29" s="151"/>
      <c r="CG29" s="151"/>
      <c r="CH29" s="151"/>
      <c r="CI29" s="151"/>
      <c r="CJ29" s="151"/>
      <c r="CK29" s="151"/>
      <c r="CL29" s="151"/>
      <c r="CM29" s="151"/>
      <c r="CN29" s="151"/>
      <c r="CO29" s="151"/>
      <c r="CP29" s="151"/>
      <c r="CQ29" s="151"/>
      <c r="CR29" s="151"/>
      <c r="CS29" s="151"/>
      <c r="CT29" s="151"/>
      <c r="CU29" s="151"/>
      <c r="CV29" s="151"/>
      <c r="CW29" s="151"/>
      <c r="CX29" s="151"/>
      <c r="CY29" s="151"/>
      <c r="CZ29" s="151"/>
      <c r="DA29" s="151"/>
      <c r="DB29" s="151"/>
      <c r="DC29" s="151"/>
      <c r="DD29" s="151"/>
      <c r="DE29" s="151"/>
      <c r="DF29" s="151"/>
      <c r="DG29" s="151"/>
      <c r="DH29" s="151"/>
      <c r="DI29" s="151"/>
      <c r="DJ29" s="151"/>
      <c r="DK29" s="151"/>
      <c r="DL29" s="151"/>
      <c r="DM29" s="151"/>
      <c r="DN29" s="151"/>
      <c r="DO29" s="151"/>
      <c r="DP29" s="151"/>
      <c r="DQ29" s="151"/>
      <c r="DR29" s="151"/>
      <c r="DS29" s="151"/>
      <c r="DT29" s="151"/>
      <c r="DU29" s="151"/>
      <c r="DV29" s="151"/>
      <c r="DW29" s="151"/>
      <c r="DX29" s="151"/>
      <c r="DY29" s="151"/>
      <c r="DZ29" s="151"/>
      <c r="EA29" s="151"/>
      <c r="EB29" s="151"/>
      <c r="EC29" s="151"/>
      <c r="ED29" s="151"/>
      <c r="EE29" s="151"/>
      <c r="EF29" s="151"/>
      <c r="EG29" s="151"/>
      <c r="EH29" s="151"/>
      <c r="EI29" s="151"/>
      <c r="EJ29" s="151"/>
      <c r="EK29" s="151"/>
      <c r="EL29" s="151"/>
      <c r="EM29" s="151"/>
      <c r="EN29" s="151"/>
      <c r="EO29" s="151"/>
      <c r="EP29" s="151"/>
      <c r="EQ29" s="151"/>
      <c r="ER29" s="151"/>
      <c r="ES29" s="151"/>
      <c r="ET29" s="151"/>
      <c r="EU29" s="151"/>
      <c r="EV29" s="151"/>
      <c r="EW29" s="151"/>
      <c r="EX29" s="151"/>
      <c r="EY29" s="151"/>
      <c r="EZ29" s="151"/>
      <c r="FA29" s="151"/>
      <c r="FB29" s="151"/>
      <c r="FC29" s="151"/>
      <c r="FD29" s="151"/>
      <c r="FE29" s="151"/>
      <c r="FF29" s="151"/>
      <c r="FG29" s="151"/>
      <c r="FH29" s="151"/>
      <c r="FI29" s="151"/>
      <c r="FJ29" s="151"/>
      <c r="FK29" s="151"/>
      <c r="FL29" s="151"/>
      <c r="FM29" s="151"/>
      <c r="FN29" s="151"/>
      <c r="FO29" s="151"/>
      <c r="FP29" s="151"/>
      <c r="FQ29" s="151"/>
      <c r="FR29" s="151"/>
      <c r="FS29" s="151"/>
      <c r="FT29" s="151"/>
      <c r="FU29" s="151"/>
      <c r="FV29" s="151"/>
      <c r="FW29" s="151"/>
      <c r="FX29" s="151"/>
      <c r="FY29" s="151"/>
      <c r="FZ29" s="151"/>
      <c r="GA29" s="151"/>
      <c r="GB29" s="151"/>
      <c r="GC29" s="151"/>
      <c r="GD29" s="151"/>
      <c r="GE29" s="151"/>
      <c r="GF29" s="151"/>
      <c r="GG29" s="151"/>
      <c r="GH29" s="151"/>
      <c r="GI29" s="151"/>
      <c r="GJ29" s="151"/>
      <c r="GK29" s="151"/>
      <c r="GL29" s="151"/>
      <c r="GM29" s="151"/>
      <c r="GN29" s="151"/>
      <c r="GO29" s="151"/>
      <c r="GP29" s="151"/>
      <c r="GQ29" s="151"/>
      <c r="GR29" s="151"/>
      <c r="GS29" s="151"/>
      <c r="GT29" s="151"/>
      <c r="GU29" s="151"/>
      <c r="GV29" s="151"/>
      <c r="GW29" s="151"/>
      <c r="GX29" s="151"/>
      <c r="GY29" s="151"/>
      <c r="GZ29" s="151"/>
      <c r="HA29" s="151"/>
      <c r="HB29" s="151"/>
      <c r="HC29" s="151"/>
      <c r="HD29" s="151"/>
      <c r="HE29" s="151"/>
      <c r="HF29" s="151"/>
      <c r="HG29" s="151"/>
      <c r="HH29" s="151"/>
      <c r="HI29" s="151"/>
      <c r="HJ29" s="151"/>
      <c r="HK29" s="151"/>
      <c r="HL29" s="151"/>
      <c r="HM29" s="151"/>
      <c r="HN29" s="151"/>
      <c r="HO29" s="151"/>
      <c r="HP29" s="151"/>
      <c r="HQ29" s="151"/>
      <c r="HR29" s="151"/>
      <c r="HS29" s="151"/>
      <c r="HT29" s="151"/>
      <c r="HU29" s="151"/>
      <c r="HV29" s="151"/>
      <c r="HW29" s="151"/>
      <c r="HX29" s="151"/>
      <c r="HY29" s="151"/>
      <c r="HZ29" s="151"/>
      <c r="IA29" s="151"/>
      <c r="IB29" s="151"/>
      <c r="IC29" s="151"/>
      <c r="ID29" s="151"/>
      <c r="IE29" s="151"/>
      <c r="IF29" s="151"/>
      <c r="IG29" s="151"/>
      <c r="IH29" s="151"/>
      <c r="II29" s="151"/>
      <c r="IJ29" s="151"/>
      <c r="IK29" s="151"/>
      <c r="IL29" s="151"/>
      <c r="IM29" s="151"/>
      <c r="IN29" s="151"/>
      <c r="IO29" s="151"/>
      <c r="IP29" s="151"/>
      <c r="IQ29" s="151"/>
      <c r="IR29" s="151"/>
      <c r="IS29" s="151"/>
      <c r="IT29" s="151"/>
      <c r="IU29" s="151"/>
      <c r="IV29" s="151"/>
    </row>
  </sheetData>
  <mergeCells count="70">
    <mergeCell ref="A1:N1"/>
    <mergeCell ref="A2:N2"/>
    <mergeCell ref="M3:N3"/>
    <mergeCell ref="A4:I4"/>
    <mergeCell ref="A25:C25"/>
    <mergeCell ref="A26:C26"/>
    <mergeCell ref="A27:C27"/>
    <mergeCell ref="E29:H29"/>
    <mergeCell ref="I29:L29"/>
    <mergeCell ref="M29:P29"/>
    <mergeCell ref="Q29:T29"/>
    <mergeCell ref="U29:X29"/>
    <mergeCell ref="Y29:AB29"/>
    <mergeCell ref="AC29:AF29"/>
    <mergeCell ref="AG29:AJ29"/>
    <mergeCell ref="AK29:AN29"/>
    <mergeCell ref="AO29:AR29"/>
    <mergeCell ref="AS29:AV29"/>
    <mergeCell ref="AW29:AZ29"/>
    <mergeCell ref="BA29:BD29"/>
    <mergeCell ref="BE29:BH29"/>
    <mergeCell ref="BI29:BL29"/>
    <mergeCell ref="BM29:BP29"/>
    <mergeCell ref="BQ29:BT29"/>
    <mergeCell ref="BU29:BX29"/>
    <mergeCell ref="BY29:CB29"/>
    <mergeCell ref="CC29:CF29"/>
    <mergeCell ref="CG29:CJ29"/>
    <mergeCell ref="CK29:CN29"/>
    <mergeCell ref="CO29:CR29"/>
    <mergeCell ref="CS29:CV29"/>
    <mergeCell ref="CW29:CZ29"/>
    <mergeCell ref="DA29:DD29"/>
    <mergeCell ref="DE29:DH29"/>
    <mergeCell ref="DI29:DL29"/>
    <mergeCell ref="DM29:DP29"/>
    <mergeCell ref="DQ29:DT29"/>
    <mergeCell ref="DU29:DX29"/>
    <mergeCell ref="DY29:EB29"/>
    <mergeCell ref="EC29:EF29"/>
    <mergeCell ref="EG29:EJ29"/>
    <mergeCell ref="EK29:EN29"/>
    <mergeCell ref="EO29:ER29"/>
    <mergeCell ref="ES29:EV29"/>
    <mergeCell ref="EW29:EZ29"/>
    <mergeCell ref="FA29:FD29"/>
    <mergeCell ref="FE29:FH29"/>
    <mergeCell ref="FI29:FL29"/>
    <mergeCell ref="FM29:FP29"/>
    <mergeCell ref="FQ29:FT29"/>
    <mergeCell ref="FU29:FX29"/>
    <mergeCell ref="FY29:GB29"/>
    <mergeCell ref="GC29:GF29"/>
    <mergeCell ref="GG29:GJ29"/>
    <mergeCell ref="GK29:GN29"/>
    <mergeCell ref="GO29:GR29"/>
    <mergeCell ref="GS29:GV29"/>
    <mergeCell ref="GW29:GZ29"/>
    <mergeCell ref="HA29:HD29"/>
    <mergeCell ref="HE29:HH29"/>
    <mergeCell ref="HI29:HL29"/>
    <mergeCell ref="HM29:HP29"/>
    <mergeCell ref="HQ29:HT29"/>
    <mergeCell ref="HU29:HX29"/>
    <mergeCell ref="HY29:IB29"/>
    <mergeCell ref="IC29:IF29"/>
    <mergeCell ref="IG29:IJ29"/>
    <mergeCell ref="IK29:IN29"/>
    <mergeCell ref="IO29:IR29"/>
    <mergeCell ref="IS29:IV29"/>
  </mergeCells>
  <printOptions horizontalCentered="1"/>
  <pageMargins left="1" right="1" top="0.87" bottom="0.87" header="0.51" footer="0.51"/>
  <pageSetup paperSize="9" orientation="landscape"/>
  <headerFooter alignWithMargins="0"/>
  <legacyDrawing r:id="rId2"/>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9">
    <pageSetUpPr fitToPage="1"/>
  </sheetPr>
  <dimension ref="A1:M29"/>
  <sheetViews>
    <sheetView view="pageBreakPreview" zoomScaleNormal="100" topLeftCell="A6" workbookViewId="0">
      <selection activeCell="B17" sqref="B17"/>
    </sheetView>
  </sheetViews>
  <sheetFormatPr defaultColWidth="9" defaultRowHeight="15.75" customHeight="1"/>
  <cols>
    <col min="1" max="1" width="5.6" style="13" customWidth="1"/>
    <col min="2" max="2" width="17.9" style="13" customWidth="1"/>
    <col min="3" max="3" width="9.1" style="13" customWidth="1"/>
    <col min="4" max="6" width="8.1" style="13" customWidth="1"/>
    <col min="7" max="7" width="12.5" style="13" customWidth="1"/>
    <col min="8" max="8" width="10.9" style="13" customWidth="1"/>
    <col min="9" max="9" width="11.1" style="13" customWidth="1"/>
    <col min="10" max="10" width="10.9" style="13" customWidth="1"/>
    <col min="11" max="11" width="10.1" style="13" customWidth="1"/>
    <col min="12" max="13" width="9.1" style="13" customWidth="1"/>
    <col min="14" max="14" width="11.5" style="13" customWidth="1"/>
    <col min="15" max="16384" width="9" style="13"/>
  </cols>
  <sheetData>
    <row r="1" s="11" customFormat="1" ht="30" customHeight="1" spans="1:13">
      <c r="A1" s="14" t="s">
        <v>1406</v>
      </c>
      <c r="B1" s="15"/>
      <c r="C1" s="15"/>
      <c r="D1" s="15"/>
      <c r="E1" s="15"/>
      <c r="F1" s="15"/>
      <c r="G1" s="15"/>
      <c r="H1" s="15"/>
      <c r="I1" s="15"/>
      <c r="J1" s="15"/>
      <c r="K1" s="15"/>
      <c r="L1" s="15"/>
      <c r="M1" s="15"/>
    </row>
    <row r="2" ht="14.1" customHeight="1" spans="1:13">
      <c r="A2" s="16" t="str">
        <f>填表信息!A17&amp;" "&amp;TEXT(填表信息!B17,"yyyy年mm月dd日")</f>
        <v>评估基准日： 2023年07月31日</v>
      </c>
      <c r="B2" s="17"/>
      <c r="C2" s="17"/>
      <c r="D2" s="17"/>
      <c r="E2" s="17"/>
      <c r="F2" s="17"/>
      <c r="G2" s="17"/>
      <c r="H2" s="17"/>
      <c r="I2" s="18"/>
      <c r="J2" s="18"/>
      <c r="K2" s="18"/>
      <c r="L2" s="18"/>
      <c r="M2" s="18"/>
    </row>
    <row r="3" ht="14.1" customHeight="1" spans="1:13">
      <c r="A3" s="17"/>
      <c r="B3" s="17"/>
      <c r="C3" s="17"/>
      <c r="D3" s="17"/>
      <c r="E3" s="17"/>
      <c r="F3" s="17"/>
      <c r="G3" s="17"/>
      <c r="H3" s="17"/>
      <c r="I3" s="18"/>
      <c r="J3" s="18"/>
      <c r="K3" s="18"/>
      <c r="L3" s="18"/>
      <c r="M3" s="19" t="s">
        <v>1407</v>
      </c>
    </row>
    <row r="4" customHeight="1" spans="1:13">
      <c r="A4" s="54" t="str">
        <f>填表信息!A5&amp;填表信息!B5</f>
        <v>产权持有人：北京巴布科克·威尔科克斯有限公司</v>
      </c>
      <c r="B4" s="54"/>
      <c r="C4" s="54"/>
      <c r="D4" s="54"/>
      <c r="E4" s="54"/>
      <c r="F4" s="54"/>
      <c r="G4" s="54"/>
      <c r="H4" s="54"/>
      <c r="I4" s="54"/>
      <c r="J4" s="54"/>
      <c r="K4" s="54"/>
      <c r="M4" s="21" t="s">
        <v>353</v>
      </c>
    </row>
    <row r="5" s="46" customFormat="1" ht="27.75" customHeight="1" spans="1:13">
      <c r="A5" s="142" t="s">
        <v>511</v>
      </c>
      <c r="B5" s="142" t="s">
        <v>1408</v>
      </c>
      <c r="C5" s="142" t="s">
        <v>672</v>
      </c>
      <c r="D5" s="142" t="s">
        <v>1409</v>
      </c>
      <c r="E5" s="142" t="s">
        <v>1410</v>
      </c>
      <c r="F5" s="142" t="s">
        <v>1411</v>
      </c>
      <c r="G5" s="142" t="s">
        <v>544</v>
      </c>
      <c r="H5" s="23" t="s">
        <v>356</v>
      </c>
      <c r="I5" s="142" t="s">
        <v>1412</v>
      </c>
      <c r="J5" s="142" t="s">
        <v>248</v>
      </c>
      <c r="K5" s="142" t="s">
        <v>357</v>
      </c>
      <c r="L5" s="142" t="s">
        <v>515</v>
      </c>
      <c r="M5" s="142" t="s">
        <v>516</v>
      </c>
    </row>
    <row r="6" customHeight="1" spans="1:13">
      <c r="A6" s="24"/>
      <c r="B6" s="146"/>
      <c r="C6" s="78"/>
      <c r="D6" s="80"/>
      <c r="E6" s="98"/>
      <c r="F6" s="98"/>
      <c r="G6" s="79"/>
      <c r="H6" s="79"/>
      <c r="I6" s="147"/>
      <c r="J6" s="28"/>
      <c r="K6" s="28">
        <f>J6-H6</f>
        <v>0</v>
      </c>
      <c r="L6" s="28" t="str">
        <f>IF(H6=0,"",K6/H6*100)</f>
        <v/>
      </c>
      <c r="M6" s="29"/>
    </row>
    <row r="7" customHeight="1" spans="1:13">
      <c r="A7" s="24"/>
      <c r="B7" s="30"/>
      <c r="C7" s="26"/>
      <c r="D7" s="24"/>
      <c r="E7" s="24"/>
      <c r="F7" s="24"/>
      <c r="G7" s="28"/>
      <c r="H7" s="28"/>
      <c r="I7" s="148"/>
      <c r="J7" s="28"/>
      <c r="K7" s="28">
        <f t="shared" ref="K7:K27" si="0">J7-H7</f>
        <v>0</v>
      </c>
      <c r="L7" s="28" t="str">
        <f t="shared" ref="L7:L27" si="1">IF(H7=0,"",K7/H7*100)</f>
        <v/>
      </c>
      <c r="M7" s="29"/>
    </row>
    <row r="8" customHeight="1" spans="1:13">
      <c r="A8" s="24"/>
      <c r="B8" s="30"/>
      <c r="C8" s="26"/>
      <c r="D8" s="24"/>
      <c r="E8" s="24"/>
      <c r="F8" s="24"/>
      <c r="G8" s="28"/>
      <c r="H8" s="28"/>
      <c r="I8" s="148"/>
      <c r="J8" s="28"/>
      <c r="K8" s="28">
        <f t="shared" si="0"/>
        <v>0</v>
      </c>
      <c r="L8" s="28" t="str">
        <f t="shared" si="1"/>
        <v/>
      </c>
      <c r="M8" s="29"/>
    </row>
    <row r="9" customHeight="1" spans="1:13">
      <c r="A9" s="24"/>
      <c r="B9" s="30"/>
      <c r="C9" s="26"/>
      <c r="D9" s="24"/>
      <c r="E9" s="24"/>
      <c r="F9" s="24"/>
      <c r="G9" s="28"/>
      <c r="H9" s="28"/>
      <c r="I9" s="148"/>
      <c r="J9" s="28"/>
      <c r="K9" s="28">
        <f t="shared" si="0"/>
        <v>0</v>
      </c>
      <c r="L9" s="28" t="str">
        <f t="shared" si="1"/>
        <v/>
      </c>
      <c r="M9" s="29"/>
    </row>
    <row r="10" customHeight="1" spans="1:13">
      <c r="A10" s="24"/>
      <c r="B10" s="30"/>
      <c r="C10" s="26"/>
      <c r="D10" s="24"/>
      <c r="E10" s="24"/>
      <c r="F10" s="24"/>
      <c r="G10" s="28"/>
      <c r="H10" s="28"/>
      <c r="I10" s="148"/>
      <c r="J10" s="28"/>
      <c r="K10" s="28">
        <f t="shared" si="0"/>
        <v>0</v>
      </c>
      <c r="L10" s="28" t="str">
        <f t="shared" si="1"/>
        <v/>
      </c>
      <c r="M10" s="29"/>
    </row>
    <row r="11" customHeight="1" spans="1:13">
      <c r="A11" s="24"/>
      <c r="B11" s="30"/>
      <c r="C11" s="26"/>
      <c r="D11" s="24"/>
      <c r="E11" s="24"/>
      <c r="F11" s="24"/>
      <c r="G11" s="28"/>
      <c r="H11" s="28"/>
      <c r="I11" s="148"/>
      <c r="J11" s="28"/>
      <c r="K11" s="28">
        <f t="shared" si="0"/>
        <v>0</v>
      </c>
      <c r="L11" s="28" t="str">
        <f t="shared" si="1"/>
        <v/>
      </c>
      <c r="M11" s="29"/>
    </row>
    <row r="12" customHeight="1" spans="1:13">
      <c r="A12" s="24"/>
      <c r="B12" s="30"/>
      <c r="C12" s="26"/>
      <c r="D12" s="24"/>
      <c r="E12" s="24"/>
      <c r="F12" s="24"/>
      <c r="G12" s="28"/>
      <c r="H12" s="28"/>
      <c r="I12" s="148"/>
      <c r="J12" s="28"/>
      <c r="K12" s="28">
        <f t="shared" si="0"/>
        <v>0</v>
      </c>
      <c r="L12" s="28" t="str">
        <f t="shared" si="1"/>
        <v/>
      </c>
      <c r="M12" s="29"/>
    </row>
    <row r="13" customHeight="1" spans="1:13">
      <c r="A13" s="24"/>
      <c r="B13" s="30"/>
      <c r="C13" s="26"/>
      <c r="D13" s="24"/>
      <c r="E13" s="24"/>
      <c r="F13" s="24"/>
      <c r="G13" s="28"/>
      <c r="H13" s="28"/>
      <c r="I13" s="148"/>
      <c r="J13" s="28"/>
      <c r="K13" s="28">
        <f t="shared" si="0"/>
        <v>0</v>
      </c>
      <c r="L13" s="28" t="str">
        <f t="shared" si="1"/>
        <v/>
      </c>
      <c r="M13" s="29"/>
    </row>
    <row r="14" customHeight="1" spans="1:13">
      <c r="A14" s="24"/>
      <c r="B14" s="30"/>
      <c r="C14" s="26"/>
      <c r="D14" s="24"/>
      <c r="E14" s="24"/>
      <c r="F14" s="24"/>
      <c r="G14" s="28"/>
      <c r="H14" s="28"/>
      <c r="I14" s="148"/>
      <c r="J14" s="28"/>
      <c r="K14" s="28">
        <f t="shared" si="0"/>
        <v>0</v>
      </c>
      <c r="L14" s="28" t="str">
        <f t="shared" si="1"/>
        <v/>
      </c>
      <c r="M14" s="29"/>
    </row>
    <row r="15" customHeight="1" spans="1:13">
      <c r="A15" s="24"/>
      <c r="B15" s="30"/>
      <c r="C15" s="26"/>
      <c r="D15" s="24"/>
      <c r="E15" s="24"/>
      <c r="F15" s="24"/>
      <c r="G15" s="28"/>
      <c r="H15" s="28"/>
      <c r="I15" s="148"/>
      <c r="J15" s="28"/>
      <c r="K15" s="28">
        <f t="shared" si="0"/>
        <v>0</v>
      </c>
      <c r="L15" s="28" t="str">
        <f t="shared" si="1"/>
        <v/>
      </c>
      <c r="M15" s="29"/>
    </row>
    <row r="16" customHeight="1" spans="1:13">
      <c r="A16" s="24"/>
      <c r="B16" s="30"/>
      <c r="C16" s="26"/>
      <c r="D16" s="24"/>
      <c r="E16" s="24"/>
      <c r="F16" s="24"/>
      <c r="G16" s="28"/>
      <c r="H16" s="28"/>
      <c r="I16" s="148"/>
      <c r="J16" s="28"/>
      <c r="K16" s="28">
        <f t="shared" si="0"/>
        <v>0</v>
      </c>
      <c r="L16" s="28" t="str">
        <f t="shared" si="1"/>
        <v/>
      </c>
      <c r="M16" s="29"/>
    </row>
    <row r="17" customHeight="1" spans="1:13">
      <c r="A17" s="24"/>
      <c r="B17" s="31"/>
      <c r="C17" s="26"/>
      <c r="D17" s="24"/>
      <c r="E17" s="24"/>
      <c r="F17" s="24"/>
      <c r="G17" s="28"/>
      <c r="H17" s="28"/>
      <c r="I17" s="148"/>
      <c r="J17" s="28"/>
      <c r="K17" s="28">
        <f t="shared" si="0"/>
        <v>0</v>
      </c>
      <c r="L17" s="28" t="str">
        <f t="shared" si="1"/>
        <v/>
      </c>
      <c r="M17" s="29"/>
    </row>
    <row r="18" customHeight="1" spans="1:13">
      <c r="A18" s="24"/>
      <c r="B18" s="30"/>
      <c r="C18" s="26"/>
      <c r="D18" s="24"/>
      <c r="E18" s="24"/>
      <c r="F18" s="24"/>
      <c r="G18" s="28"/>
      <c r="H18" s="28"/>
      <c r="I18" s="148"/>
      <c r="J18" s="28"/>
      <c r="K18" s="28">
        <f t="shared" si="0"/>
        <v>0</v>
      </c>
      <c r="L18" s="28" t="str">
        <f t="shared" si="1"/>
        <v/>
      </c>
      <c r="M18" s="29"/>
    </row>
    <row r="19" customHeight="1" spans="1:13">
      <c r="A19" s="24"/>
      <c r="B19" s="30"/>
      <c r="C19" s="26"/>
      <c r="D19" s="24"/>
      <c r="E19" s="24"/>
      <c r="F19" s="24"/>
      <c r="G19" s="28"/>
      <c r="H19" s="28"/>
      <c r="I19" s="148"/>
      <c r="J19" s="28"/>
      <c r="K19" s="28">
        <f t="shared" si="0"/>
        <v>0</v>
      </c>
      <c r="L19" s="28" t="str">
        <f t="shared" si="1"/>
        <v/>
      </c>
      <c r="M19" s="29"/>
    </row>
    <row r="20" customHeight="1" spans="1:13">
      <c r="A20" s="24"/>
      <c r="B20" s="30"/>
      <c r="C20" s="26"/>
      <c r="D20" s="24"/>
      <c r="E20" s="24"/>
      <c r="F20" s="24"/>
      <c r="G20" s="28"/>
      <c r="H20" s="28"/>
      <c r="I20" s="148"/>
      <c r="J20" s="28"/>
      <c r="K20" s="28">
        <f t="shared" si="0"/>
        <v>0</v>
      </c>
      <c r="L20" s="28" t="str">
        <f t="shared" si="1"/>
        <v/>
      </c>
      <c r="M20" s="29"/>
    </row>
    <row r="21" customHeight="1" spans="1:13">
      <c r="A21" s="24"/>
      <c r="B21" s="30"/>
      <c r="C21" s="26"/>
      <c r="D21" s="24"/>
      <c r="E21" s="24"/>
      <c r="F21" s="24"/>
      <c r="G21" s="28"/>
      <c r="H21" s="28"/>
      <c r="I21" s="148"/>
      <c r="J21" s="28"/>
      <c r="K21" s="28">
        <f t="shared" si="0"/>
        <v>0</v>
      </c>
      <c r="L21" s="28" t="str">
        <f t="shared" si="1"/>
        <v/>
      </c>
      <c r="M21" s="29"/>
    </row>
    <row r="22" customHeight="1" spans="1:13">
      <c r="A22" s="24"/>
      <c r="B22" s="30"/>
      <c r="C22" s="26"/>
      <c r="D22" s="24"/>
      <c r="E22" s="24"/>
      <c r="F22" s="24"/>
      <c r="G22" s="28"/>
      <c r="H22" s="28"/>
      <c r="I22" s="148"/>
      <c r="J22" s="28"/>
      <c r="K22" s="28">
        <f t="shared" si="0"/>
        <v>0</v>
      </c>
      <c r="L22" s="28" t="str">
        <f t="shared" si="1"/>
        <v/>
      </c>
      <c r="M22" s="29"/>
    </row>
    <row r="23" customHeight="1" spans="1:13">
      <c r="A23" s="24"/>
      <c r="B23" s="30"/>
      <c r="C23" s="26"/>
      <c r="D23" s="24"/>
      <c r="E23" s="24"/>
      <c r="F23" s="24"/>
      <c r="G23" s="28"/>
      <c r="H23" s="28"/>
      <c r="I23" s="148"/>
      <c r="J23" s="28"/>
      <c r="K23" s="28">
        <f t="shared" si="0"/>
        <v>0</v>
      </c>
      <c r="L23" s="28" t="str">
        <f t="shared" si="1"/>
        <v/>
      </c>
      <c r="M23" s="29"/>
    </row>
    <row r="24" customHeight="1" spans="1:13">
      <c r="A24" s="24"/>
      <c r="B24" s="30"/>
      <c r="C24" s="26"/>
      <c r="D24" s="24"/>
      <c r="E24" s="24"/>
      <c r="F24" s="24"/>
      <c r="G24" s="28"/>
      <c r="H24" s="28"/>
      <c r="I24" s="148"/>
      <c r="J24" s="28"/>
      <c r="K24" s="28">
        <f t="shared" si="0"/>
        <v>0</v>
      </c>
      <c r="L24" s="28" t="str">
        <f t="shared" si="1"/>
        <v/>
      </c>
      <c r="M24" s="29"/>
    </row>
    <row r="25" customHeight="1" spans="1:13">
      <c r="A25" s="32" t="s">
        <v>680</v>
      </c>
      <c r="B25" s="63"/>
      <c r="C25" s="26"/>
      <c r="D25" s="24"/>
      <c r="E25" s="24"/>
      <c r="F25" s="24"/>
      <c r="G25" s="28">
        <f>SUM(G6:G24)</f>
        <v>0</v>
      </c>
      <c r="H25" s="28">
        <f>SUM(H6:H24)</f>
        <v>0</v>
      </c>
      <c r="I25" s="28"/>
      <c r="J25" s="28">
        <f>SUM(J6:J24)</f>
        <v>0</v>
      </c>
      <c r="K25" s="28">
        <f t="shared" si="0"/>
        <v>0</v>
      </c>
      <c r="L25" s="28" t="str">
        <f t="shared" si="1"/>
        <v/>
      </c>
      <c r="M25" s="29"/>
    </row>
    <row r="26" customHeight="1" spans="1:13">
      <c r="A26" s="32" t="s">
        <v>1388</v>
      </c>
      <c r="B26" s="63"/>
      <c r="C26" s="26"/>
      <c r="D26" s="24"/>
      <c r="E26" s="24"/>
      <c r="F26" s="24"/>
      <c r="G26" s="28"/>
      <c r="H26" s="28"/>
      <c r="I26" s="148"/>
      <c r="J26" s="28"/>
      <c r="K26" s="28">
        <f t="shared" si="0"/>
        <v>0</v>
      </c>
      <c r="L26" s="28" t="str">
        <f t="shared" si="1"/>
        <v/>
      </c>
      <c r="M26" s="29"/>
    </row>
    <row r="27" customHeight="1" spans="1:13">
      <c r="A27" s="32" t="s">
        <v>680</v>
      </c>
      <c r="B27" s="63"/>
      <c r="C27" s="26"/>
      <c r="D27" s="24"/>
      <c r="E27" s="24"/>
      <c r="F27" s="24"/>
      <c r="G27" s="28">
        <f>G25-G26</f>
        <v>0</v>
      </c>
      <c r="H27" s="28">
        <f>H25-H26</f>
        <v>0</v>
      </c>
      <c r="I27" s="28"/>
      <c r="J27" s="28">
        <f>J25-J26</f>
        <v>0</v>
      </c>
      <c r="K27" s="28">
        <f t="shared" si="0"/>
        <v>0</v>
      </c>
      <c r="L27" s="28" t="str">
        <f t="shared" si="1"/>
        <v/>
      </c>
      <c r="M27" s="29"/>
    </row>
    <row r="28" customHeight="1" spans="1:13">
      <c r="A28" s="34" t="str">
        <f>填表信息!$A$6&amp;填表信息!$B$6</f>
        <v>产权持有人填表人：罗钰</v>
      </c>
      <c r="B28" s="34"/>
      <c r="C28" s="34"/>
      <c r="D28" s="34"/>
      <c r="E28" s="38"/>
      <c r="F28" s="38"/>
      <c r="I28" s="36"/>
      <c r="J28" s="36" t="str">
        <f>填表信息!A59&amp;填表信息!B59</f>
        <v>评估人员：XXX</v>
      </c>
      <c r="K28" s="36"/>
      <c r="L28" s="36"/>
      <c r="M28" s="36"/>
    </row>
    <row r="29" customHeight="1" spans="1:6">
      <c r="A29" s="37" t="str">
        <f>填表信息!A7&amp;" "&amp;TEXT(填表信息!B7,"yyyy年mm月dd日")</f>
        <v>填表日期： 2023年11月06日</v>
      </c>
      <c r="B29" s="38"/>
      <c r="C29" s="38"/>
      <c r="D29" s="38"/>
      <c r="E29" s="38"/>
      <c r="F29" s="38"/>
    </row>
  </sheetData>
  <mergeCells count="6">
    <mergeCell ref="A1:M1"/>
    <mergeCell ref="A2:M2"/>
    <mergeCell ref="A4:K4"/>
    <mergeCell ref="A25:B25"/>
    <mergeCell ref="A26:B26"/>
    <mergeCell ref="A27:B27"/>
  </mergeCells>
  <printOptions horizontalCentered="1"/>
  <pageMargins left="1" right="1" top="0.87" bottom="0.87" header="1.06" footer="0.51"/>
  <pageSetup paperSize="9" scale="88" fitToHeight="0" orientation="landscape"/>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J30"/>
  <sheetViews>
    <sheetView view="pageBreakPreview" zoomScaleNormal="100" workbookViewId="0">
      <selection activeCell="B10" sqref="B10"/>
    </sheetView>
  </sheetViews>
  <sheetFormatPr defaultColWidth="9" defaultRowHeight="15.75" customHeight="1"/>
  <cols>
    <col min="1" max="1" width="5.4" style="505" customWidth="1"/>
    <col min="2" max="2" width="23.1" style="505" customWidth="1"/>
    <col min="3" max="3" width="6.9" style="505" customWidth="1"/>
    <col min="4" max="4" width="12.4" style="505" customWidth="1"/>
    <col min="5" max="5" width="15.1" style="505" customWidth="1"/>
    <col min="6" max="6" width="10.1" style="505" customWidth="1"/>
    <col min="7" max="7" width="11.4" style="505" customWidth="1"/>
    <col min="8" max="8" width="9.1" style="505" customWidth="1"/>
    <col min="9" max="9" width="8.5" style="505" customWidth="1"/>
    <col min="10" max="10" width="9.6" style="505" customWidth="1"/>
    <col min="11" max="16384" width="9" style="505"/>
  </cols>
  <sheetData>
    <row r="1" s="502" customFormat="1" ht="30" customHeight="1" spans="1:10">
      <c r="A1" s="506" t="s">
        <v>373</v>
      </c>
      <c r="B1" s="506"/>
      <c r="C1" s="506"/>
      <c r="D1" s="506"/>
      <c r="E1" s="506"/>
      <c r="F1" s="506"/>
      <c r="G1" s="506"/>
      <c r="H1" s="506"/>
      <c r="I1" s="506"/>
      <c r="J1" s="506"/>
    </row>
    <row r="2" s="503" customFormat="1" ht="14.1" customHeight="1" spans="1:10">
      <c r="A2" s="507" t="str">
        <f>填表信息!A17&amp;" "&amp;TEXT(填表信息!B17,"yyyy年mm月dd日")</f>
        <v>评估基准日： 2023年07月31日</v>
      </c>
      <c r="B2" s="507"/>
      <c r="C2" s="507"/>
      <c r="D2" s="507"/>
      <c r="E2" s="507"/>
      <c r="F2" s="507"/>
      <c r="G2" s="507"/>
      <c r="H2" s="507"/>
      <c r="I2" s="507"/>
      <c r="J2" s="507"/>
    </row>
    <row r="3" s="503" customFormat="1" ht="14.1" customHeight="1" spans="1:10">
      <c r="A3" s="507"/>
      <c r="B3" s="507"/>
      <c r="C3" s="507"/>
      <c r="D3" s="507"/>
      <c r="E3" s="507"/>
      <c r="F3" s="507"/>
      <c r="G3" s="508"/>
      <c r="H3" s="508"/>
      <c r="I3" s="516" t="s">
        <v>374</v>
      </c>
      <c r="J3" s="516"/>
    </row>
    <row r="4" s="503" customFormat="1" customHeight="1" spans="1:10">
      <c r="A4" s="408" t="str">
        <f>填表信息!A5&amp;填表信息!B5</f>
        <v>产权持有人：北京巴布科克·威尔科克斯有限公司</v>
      </c>
      <c r="H4" s="509" t="s">
        <v>286</v>
      </c>
      <c r="I4" s="509"/>
      <c r="J4" s="509"/>
    </row>
    <row r="5" s="504" customFormat="1" customHeight="1" spans="1:10">
      <c r="A5" s="510" t="s">
        <v>287</v>
      </c>
      <c r="B5" s="510" t="s">
        <v>375</v>
      </c>
      <c r="C5" s="510" t="s">
        <v>376</v>
      </c>
      <c r="D5" s="510" t="s">
        <v>377</v>
      </c>
      <c r="E5" s="510" t="s">
        <v>378</v>
      </c>
      <c r="F5" s="510" t="s">
        <v>247</v>
      </c>
      <c r="G5" s="510" t="s">
        <v>289</v>
      </c>
      <c r="H5" s="510" t="s">
        <v>251</v>
      </c>
      <c r="I5" s="510" t="s">
        <v>290</v>
      </c>
      <c r="J5" s="510" t="s">
        <v>365</v>
      </c>
    </row>
    <row r="6" s="503" customFormat="1" customHeight="1" spans="1:10">
      <c r="A6" s="510"/>
      <c r="B6" s="511"/>
      <c r="C6" s="510"/>
      <c r="D6" s="478"/>
      <c r="E6" s="510"/>
      <c r="F6" s="478"/>
      <c r="G6" s="478"/>
      <c r="H6" s="478">
        <f>G6-F6</f>
        <v>0</v>
      </c>
      <c r="I6" s="478" t="str">
        <f>IF(F6=0,"",H6/F6*100)</f>
        <v/>
      </c>
      <c r="J6" s="513"/>
    </row>
    <row r="7" s="503" customFormat="1" customHeight="1" spans="1:10">
      <c r="A7" s="510"/>
      <c r="B7" s="512"/>
      <c r="C7" s="510"/>
      <c r="D7" s="478"/>
      <c r="E7" s="510"/>
      <c r="F7" s="478"/>
      <c r="G7" s="478"/>
      <c r="H7" s="478">
        <f t="shared" ref="H7:H28" si="0">G7-F7</f>
        <v>0</v>
      </c>
      <c r="I7" s="478" t="str">
        <f t="shared" ref="I7:I28" si="1">IF(F7=0,"",H7/F7*100)</f>
        <v/>
      </c>
      <c r="J7" s="513"/>
    </row>
    <row r="8" s="503" customFormat="1" customHeight="1" spans="1:10">
      <c r="A8" s="510"/>
      <c r="B8" s="512"/>
      <c r="C8" s="510"/>
      <c r="D8" s="478"/>
      <c r="E8" s="510"/>
      <c r="F8" s="478"/>
      <c r="G8" s="478"/>
      <c r="H8" s="478">
        <f t="shared" si="0"/>
        <v>0</v>
      </c>
      <c r="I8" s="478" t="str">
        <f t="shared" si="1"/>
        <v/>
      </c>
      <c r="J8" s="513"/>
    </row>
    <row r="9" s="503" customFormat="1" customHeight="1" spans="1:10">
      <c r="A9" s="513"/>
      <c r="B9" s="512"/>
      <c r="C9" s="510"/>
      <c r="D9" s="478"/>
      <c r="E9" s="510"/>
      <c r="F9" s="478"/>
      <c r="G9" s="478"/>
      <c r="H9" s="478">
        <f t="shared" si="0"/>
        <v>0</v>
      </c>
      <c r="I9" s="478" t="str">
        <f t="shared" si="1"/>
        <v/>
      </c>
      <c r="J9" s="513"/>
    </row>
    <row r="10" s="503" customFormat="1" customHeight="1" spans="1:10">
      <c r="A10" s="513"/>
      <c r="B10" s="512"/>
      <c r="C10" s="510"/>
      <c r="D10" s="478"/>
      <c r="E10" s="510"/>
      <c r="F10" s="478"/>
      <c r="G10" s="478"/>
      <c r="H10" s="478">
        <f t="shared" si="0"/>
        <v>0</v>
      </c>
      <c r="I10" s="478" t="str">
        <f t="shared" si="1"/>
        <v/>
      </c>
      <c r="J10" s="513"/>
    </row>
    <row r="11" s="503" customFormat="1" customHeight="1" spans="1:10">
      <c r="A11" s="513"/>
      <c r="B11" s="512"/>
      <c r="C11" s="510"/>
      <c r="D11" s="478"/>
      <c r="E11" s="510"/>
      <c r="F11" s="478"/>
      <c r="G11" s="478"/>
      <c r="H11" s="478">
        <f t="shared" si="0"/>
        <v>0</v>
      </c>
      <c r="I11" s="478" t="str">
        <f t="shared" si="1"/>
        <v/>
      </c>
      <c r="J11" s="513"/>
    </row>
    <row r="12" s="503" customFormat="1" customHeight="1" spans="1:10">
      <c r="A12" s="513"/>
      <c r="B12" s="512"/>
      <c r="C12" s="510"/>
      <c r="D12" s="478"/>
      <c r="E12" s="510"/>
      <c r="F12" s="478"/>
      <c r="G12" s="478"/>
      <c r="H12" s="478">
        <f t="shared" si="0"/>
        <v>0</v>
      </c>
      <c r="I12" s="478" t="str">
        <f t="shared" si="1"/>
        <v/>
      </c>
      <c r="J12" s="513"/>
    </row>
    <row r="13" s="503" customFormat="1" customHeight="1" spans="1:10">
      <c r="A13" s="513"/>
      <c r="B13" s="512"/>
      <c r="C13" s="510"/>
      <c r="D13" s="478"/>
      <c r="E13" s="510"/>
      <c r="F13" s="478"/>
      <c r="G13" s="478"/>
      <c r="H13" s="478">
        <f t="shared" si="0"/>
        <v>0</v>
      </c>
      <c r="I13" s="478" t="str">
        <f t="shared" si="1"/>
        <v/>
      </c>
      <c r="J13" s="513"/>
    </row>
    <row r="14" s="503" customFormat="1" customHeight="1" spans="1:10">
      <c r="A14" s="513"/>
      <c r="B14" s="512"/>
      <c r="C14" s="510"/>
      <c r="D14" s="478"/>
      <c r="E14" s="510"/>
      <c r="F14" s="478"/>
      <c r="G14" s="478"/>
      <c r="H14" s="478">
        <f t="shared" si="0"/>
        <v>0</v>
      </c>
      <c r="I14" s="478" t="str">
        <f t="shared" si="1"/>
        <v/>
      </c>
      <c r="J14" s="513"/>
    </row>
    <row r="15" s="503" customFormat="1" customHeight="1" spans="1:10">
      <c r="A15" s="513"/>
      <c r="B15" s="512"/>
      <c r="C15" s="510"/>
      <c r="D15" s="478"/>
      <c r="E15" s="510"/>
      <c r="F15" s="478"/>
      <c r="G15" s="478"/>
      <c r="H15" s="478">
        <f t="shared" si="0"/>
        <v>0</v>
      </c>
      <c r="I15" s="478" t="str">
        <f t="shared" si="1"/>
        <v/>
      </c>
      <c r="J15" s="513"/>
    </row>
    <row r="16" s="503" customFormat="1" customHeight="1" spans="1:10">
      <c r="A16" s="513"/>
      <c r="B16" s="512"/>
      <c r="C16" s="510"/>
      <c r="D16" s="478"/>
      <c r="E16" s="510"/>
      <c r="F16" s="478"/>
      <c r="G16" s="478"/>
      <c r="H16" s="478">
        <f t="shared" si="0"/>
        <v>0</v>
      </c>
      <c r="I16" s="478" t="str">
        <f t="shared" si="1"/>
        <v/>
      </c>
      <c r="J16" s="513"/>
    </row>
    <row r="17" s="503" customFormat="1" customHeight="1" spans="1:10">
      <c r="A17" s="513"/>
      <c r="B17" s="512"/>
      <c r="C17" s="510"/>
      <c r="D17" s="478"/>
      <c r="E17" s="510"/>
      <c r="F17" s="478"/>
      <c r="G17" s="478"/>
      <c r="H17" s="478">
        <f t="shared" si="0"/>
        <v>0</v>
      </c>
      <c r="I17" s="478" t="str">
        <f t="shared" si="1"/>
        <v/>
      </c>
      <c r="J17" s="513"/>
    </row>
    <row r="18" s="503" customFormat="1" customHeight="1" spans="1:10">
      <c r="A18" s="513"/>
      <c r="B18" s="512"/>
      <c r="C18" s="510"/>
      <c r="D18" s="478"/>
      <c r="E18" s="510"/>
      <c r="F18" s="478"/>
      <c r="G18" s="478"/>
      <c r="H18" s="478">
        <f t="shared" si="0"/>
        <v>0</v>
      </c>
      <c r="I18" s="478" t="str">
        <f t="shared" si="1"/>
        <v/>
      </c>
      <c r="J18" s="513"/>
    </row>
    <row r="19" s="503" customFormat="1" customHeight="1" spans="1:10">
      <c r="A19" s="513"/>
      <c r="B19" s="512"/>
      <c r="C19" s="510"/>
      <c r="D19" s="478"/>
      <c r="E19" s="510"/>
      <c r="F19" s="478"/>
      <c r="G19" s="478"/>
      <c r="H19" s="478">
        <f t="shared" si="0"/>
        <v>0</v>
      </c>
      <c r="I19" s="478" t="str">
        <f t="shared" si="1"/>
        <v/>
      </c>
      <c r="J19" s="513"/>
    </row>
    <row r="20" s="503" customFormat="1" customHeight="1" spans="1:10">
      <c r="A20" s="513"/>
      <c r="B20" s="512"/>
      <c r="C20" s="510"/>
      <c r="D20" s="478"/>
      <c r="E20" s="510"/>
      <c r="F20" s="478"/>
      <c r="G20" s="478"/>
      <c r="H20" s="478">
        <f t="shared" si="0"/>
        <v>0</v>
      </c>
      <c r="I20" s="478" t="str">
        <f t="shared" si="1"/>
        <v/>
      </c>
      <c r="J20" s="513"/>
    </row>
    <row r="21" s="503" customFormat="1" customHeight="1" spans="1:10">
      <c r="A21" s="513"/>
      <c r="B21" s="512"/>
      <c r="C21" s="510"/>
      <c r="D21" s="478"/>
      <c r="E21" s="510"/>
      <c r="F21" s="478"/>
      <c r="G21" s="478"/>
      <c r="H21" s="478">
        <f t="shared" si="0"/>
        <v>0</v>
      </c>
      <c r="I21" s="478" t="str">
        <f t="shared" si="1"/>
        <v/>
      </c>
      <c r="J21" s="513"/>
    </row>
    <row r="22" s="503" customFormat="1" customHeight="1" spans="1:10">
      <c r="A22" s="513"/>
      <c r="B22" s="512"/>
      <c r="C22" s="510"/>
      <c r="D22" s="478"/>
      <c r="E22" s="510"/>
      <c r="F22" s="478"/>
      <c r="G22" s="478"/>
      <c r="H22" s="478">
        <f t="shared" si="0"/>
        <v>0</v>
      </c>
      <c r="I22" s="478" t="str">
        <f t="shared" si="1"/>
        <v/>
      </c>
      <c r="J22" s="513"/>
    </row>
    <row r="23" s="503" customFormat="1" customHeight="1" spans="1:10">
      <c r="A23" s="513"/>
      <c r="B23" s="512"/>
      <c r="C23" s="510"/>
      <c r="D23" s="478"/>
      <c r="E23" s="510"/>
      <c r="F23" s="478"/>
      <c r="G23" s="478"/>
      <c r="H23" s="478">
        <f t="shared" si="0"/>
        <v>0</v>
      </c>
      <c r="I23" s="478" t="str">
        <f t="shared" si="1"/>
        <v/>
      </c>
      <c r="J23" s="513"/>
    </row>
    <row r="24" s="503" customFormat="1" customHeight="1" spans="1:10">
      <c r="A24" s="513"/>
      <c r="B24" s="512"/>
      <c r="C24" s="510"/>
      <c r="D24" s="478"/>
      <c r="E24" s="510"/>
      <c r="F24" s="478"/>
      <c r="G24" s="478"/>
      <c r="H24" s="478">
        <f t="shared" si="0"/>
        <v>0</v>
      </c>
      <c r="I24" s="478" t="str">
        <f t="shared" si="1"/>
        <v/>
      </c>
      <c r="J24" s="513"/>
    </row>
    <row r="25" s="503" customFormat="1" customHeight="1" spans="1:10">
      <c r="A25" s="513"/>
      <c r="B25" s="512"/>
      <c r="C25" s="510"/>
      <c r="D25" s="478"/>
      <c r="E25" s="510"/>
      <c r="F25" s="478"/>
      <c r="G25" s="478"/>
      <c r="H25" s="478">
        <f t="shared" si="0"/>
        <v>0</v>
      </c>
      <c r="I25" s="478" t="str">
        <f t="shared" si="1"/>
        <v/>
      </c>
      <c r="J25" s="513"/>
    </row>
    <row r="26" s="503" customFormat="1" customHeight="1" spans="1:10">
      <c r="A26" s="513"/>
      <c r="B26" s="512"/>
      <c r="C26" s="510"/>
      <c r="D26" s="478"/>
      <c r="E26" s="510"/>
      <c r="F26" s="478"/>
      <c r="G26" s="478"/>
      <c r="H26" s="478">
        <f t="shared" si="0"/>
        <v>0</v>
      </c>
      <c r="I26" s="478" t="str">
        <f t="shared" si="1"/>
        <v/>
      </c>
      <c r="J26" s="513"/>
    </row>
    <row r="27" s="503" customFormat="1" customHeight="1" spans="1:10">
      <c r="A27" s="513"/>
      <c r="B27" s="512"/>
      <c r="C27" s="510"/>
      <c r="D27" s="478"/>
      <c r="E27" s="510"/>
      <c r="F27" s="478"/>
      <c r="G27" s="478"/>
      <c r="H27" s="478">
        <f t="shared" si="0"/>
        <v>0</v>
      </c>
      <c r="I27" s="478" t="str">
        <f t="shared" si="1"/>
        <v/>
      </c>
      <c r="J27" s="513"/>
    </row>
    <row r="28" s="503" customFormat="1" customHeight="1" spans="1:10">
      <c r="A28" s="514" t="s">
        <v>379</v>
      </c>
      <c r="B28" s="515"/>
      <c r="C28" s="513"/>
      <c r="D28" s="478"/>
      <c r="E28" s="510"/>
      <c r="F28" s="478">
        <f>SUM(F6:F27)</f>
        <v>0</v>
      </c>
      <c r="G28" s="478">
        <f>SUM(G6:G27)</f>
        <v>0</v>
      </c>
      <c r="H28" s="478">
        <f t="shared" si="0"/>
        <v>0</v>
      </c>
      <c r="I28" s="478" t="str">
        <f t="shared" si="1"/>
        <v/>
      </c>
      <c r="J28" s="513"/>
    </row>
    <row r="29" s="503" customFormat="1" customHeight="1" spans="1:10">
      <c r="A29" s="407" t="str">
        <f>填表信息!A6&amp;填表信息!B6</f>
        <v>产权持有人填表人：罗钰</v>
      </c>
      <c r="B29" s="407"/>
      <c r="C29" s="407"/>
      <c r="D29" s="407"/>
      <c r="G29" s="409" t="str">
        <f>填表信息!A19&amp;填表信息!B19</f>
        <v>评估人员：XXX</v>
      </c>
      <c r="H29" s="409"/>
      <c r="I29" s="409"/>
      <c r="J29" s="409"/>
    </row>
    <row r="30" s="503" customFormat="1" customHeight="1" spans="1:10">
      <c r="A30" s="410" t="str">
        <f>填表信息!A7&amp;" "&amp;TEXT(填表信息!B7,"yyyy年mm月dd日")</f>
        <v>填表日期： 2023年11月06日</v>
      </c>
      <c r="B30" s="410"/>
      <c r="C30" s="410"/>
      <c r="D30" s="410"/>
      <c r="E30" s="410"/>
      <c r="F30" s="410"/>
      <c r="G30" s="410"/>
      <c r="H30" s="410"/>
      <c r="I30" s="410"/>
      <c r="J30" s="410"/>
    </row>
  </sheetData>
  <mergeCells count="5">
    <mergeCell ref="A1:J1"/>
    <mergeCell ref="A2:J2"/>
    <mergeCell ref="I3:J3"/>
    <mergeCell ref="H4:J4"/>
    <mergeCell ref="A28:B28"/>
  </mergeCells>
  <printOptions horizontalCentered="1"/>
  <pageMargins left="1" right="1" top="0.87" bottom="0.87" header="1.06" footer="0.51"/>
  <pageSetup paperSize="9" fitToHeight="0" orientation="landscape"/>
  <headerFooter alignWithMargins="0"/>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0">
    <pageSetUpPr fitToPage="1"/>
  </sheetPr>
  <dimension ref="A1:I29"/>
  <sheetViews>
    <sheetView view="pageBreakPreview" zoomScaleNormal="100" topLeftCell="A6" workbookViewId="0">
      <selection activeCell="B17" sqref="B17"/>
    </sheetView>
  </sheetViews>
  <sheetFormatPr defaultColWidth="9" defaultRowHeight="15.75" customHeight="1"/>
  <cols>
    <col min="1" max="1" width="6.9" style="13" customWidth="1"/>
    <col min="2" max="2" width="23.5" style="13" customWidth="1"/>
    <col min="3" max="3" width="13.5" style="13" customWidth="1"/>
    <col min="4" max="4" width="15.1" style="13" customWidth="1"/>
    <col min="5" max="5" width="14" style="13" customWidth="1"/>
    <col min="6" max="6" width="11.6" style="13" customWidth="1"/>
    <col min="7" max="7" width="9.6" style="13" customWidth="1"/>
    <col min="8" max="8" width="15.5" style="13" customWidth="1"/>
    <col min="9" max="16384" width="9" style="13"/>
  </cols>
  <sheetData>
    <row r="1" s="11" customFormat="1" ht="30" customHeight="1" spans="1:8">
      <c r="A1" s="14" t="s">
        <v>1413</v>
      </c>
      <c r="B1" s="15"/>
      <c r="C1" s="15"/>
      <c r="D1" s="15"/>
      <c r="E1" s="15"/>
      <c r="F1" s="15"/>
      <c r="G1" s="15"/>
      <c r="H1" s="15"/>
    </row>
    <row r="2" ht="14.1" customHeight="1" spans="1:8">
      <c r="A2" s="16" t="str">
        <f>填表信息!A17&amp;" "&amp;TEXT(填表信息!B17,"yyyy年mm月dd日")</f>
        <v>评估基准日： 2023年07月31日</v>
      </c>
      <c r="B2" s="17"/>
      <c r="C2" s="17"/>
      <c r="D2" s="17"/>
      <c r="E2" s="18"/>
      <c r="F2" s="18"/>
      <c r="G2" s="18"/>
      <c r="H2" s="18"/>
    </row>
    <row r="3" ht="14.1" customHeight="1" spans="1:8">
      <c r="A3" s="17"/>
      <c r="B3" s="17"/>
      <c r="C3" s="17"/>
      <c r="D3" s="17"/>
      <c r="E3" s="18"/>
      <c r="F3" s="18"/>
      <c r="G3" s="18"/>
      <c r="H3" s="19" t="s">
        <v>1414</v>
      </c>
    </row>
    <row r="4" customHeight="1" spans="1:9">
      <c r="A4" s="143" t="str">
        <f>填表信息!A5&amp;填表信息!B5</f>
        <v>产权持有人：北京巴布科克·威尔科克斯有限公司</v>
      </c>
      <c r="B4" s="143"/>
      <c r="C4" s="143"/>
      <c r="D4" s="143"/>
      <c r="E4" s="143"/>
      <c r="F4" s="143"/>
      <c r="G4" s="143"/>
      <c r="H4" s="21" t="s">
        <v>353</v>
      </c>
      <c r="I4" s="144"/>
    </row>
    <row r="5" s="46" customFormat="1" ht="27.75" customHeight="1" spans="1:9">
      <c r="A5" s="142" t="s">
        <v>511</v>
      </c>
      <c r="B5" s="142" t="s">
        <v>1415</v>
      </c>
      <c r="C5" s="22" t="s">
        <v>576</v>
      </c>
      <c r="D5" s="23" t="s">
        <v>356</v>
      </c>
      <c r="E5" s="142" t="s">
        <v>248</v>
      </c>
      <c r="F5" s="142" t="s">
        <v>357</v>
      </c>
      <c r="G5" s="142" t="s">
        <v>515</v>
      </c>
      <c r="H5" s="142" t="s">
        <v>516</v>
      </c>
      <c r="I5" s="145"/>
    </row>
    <row r="6" customHeight="1" spans="1:8">
      <c r="A6" s="24"/>
      <c r="B6" s="30"/>
      <c r="C6" s="26"/>
      <c r="D6" s="28"/>
      <c r="E6" s="28"/>
      <c r="F6" s="28">
        <f>E6-D6</f>
        <v>0</v>
      </c>
      <c r="G6" s="28" t="str">
        <f>IF(D6=0,"",F6/D6*100)</f>
        <v/>
      </c>
      <c r="H6" s="29"/>
    </row>
    <row r="7" customHeight="1" spans="1:8">
      <c r="A7" s="24"/>
      <c r="B7" s="30"/>
      <c r="C7" s="26"/>
      <c r="D7" s="28"/>
      <c r="E7" s="28"/>
      <c r="F7" s="28">
        <f t="shared" ref="F7:F27" si="0">E7-D7</f>
        <v>0</v>
      </c>
      <c r="G7" s="28" t="str">
        <f t="shared" ref="G7:G27" si="1">IF(D7=0,"",F7/D7*100)</f>
        <v/>
      </c>
      <c r="H7" s="29"/>
    </row>
    <row r="8" customHeight="1" spans="1:8">
      <c r="A8" s="24"/>
      <c r="B8" s="30"/>
      <c r="C8" s="26"/>
      <c r="D8" s="28"/>
      <c r="E8" s="28"/>
      <c r="F8" s="28">
        <f t="shared" si="0"/>
        <v>0</v>
      </c>
      <c r="G8" s="28" t="str">
        <f t="shared" si="1"/>
        <v/>
      </c>
      <c r="H8" s="29"/>
    </row>
    <row r="9" customHeight="1" spans="1:8">
      <c r="A9" s="24"/>
      <c r="B9" s="30"/>
      <c r="C9" s="26"/>
      <c r="D9" s="28"/>
      <c r="E9" s="28"/>
      <c r="F9" s="28">
        <f t="shared" si="0"/>
        <v>0</v>
      </c>
      <c r="G9" s="28" t="str">
        <f t="shared" si="1"/>
        <v/>
      </c>
      <c r="H9" s="29"/>
    </row>
    <row r="10" customHeight="1" spans="1:8">
      <c r="A10" s="24"/>
      <c r="B10" s="30"/>
      <c r="C10" s="26"/>
      <c r="D10" s="28"/>
      <c r="E10" s="28"/>
      <c r="F10" s="28">
        <f t="shared" si="0"/>
        <v>0</v>
      </c>
      <c r="G10" s="28" t="str">
        <f t="shared" si="1"/>
        <v/>
      </c>
      <c r="H10" s="29"/>
    </row>
    <row r="11" customHeight="1" spans="1:8">
      <c r="A11" s="24"/>
      <c r="B11" s="30"/>
      <c r="C11" s="26"/>
      <c r="D11" s="28"/>
      <c r="E11" s="28"/>
      <c r="F11" s="28">
        <f t="shared" si="0"/>
        <v>0</v>
      </c>
      <c r="G11" s="28" t="str">
        <f t="shared" si="1"/>
        <v/>
      </c>
      <c r="H11" s="29"/>
    </row>
    <row r="12" customHeight="1" spans="1:8">
      <c r="A12" s="24"/>
      <c r="B12" s="30"/>
      <c r="C12" s="26"/>
      <c r="D12" s="28"/>
      <c r="E12" s="28"/>
      <c r="F12" s="28">
        <f t="shared" si="0"/>
        <v>0</v>
      </c>
      <c r="G12" s="28" t="str">
        <f t="shared" si="1"/>
        <v/>
      </c>
      <c r="H12" s="29"/>
    </row>
    <row r="13" customHeight="1" spans="1:8">
      <c r="A13" s="24"/>
      <c r="B13" s="30"/>
      <c r="C13" s="26"/>
      <c r="D13" s="28"/>
      <c r="E13" s="28"/>
      <c r="F13" s="28">
        <f t="shared" si="0"/>
        <v>0</v>
      </c>
      <c r="G13" s="28" t="str">
        <f t="shared" si="1"/>
        <v/>
      </c>
      <c r="H13" s="29"/>
    </row>
    <row r="14" customHeight="1" spans="1:8">
      <c r="A14" s="24"/>
      <c r="B14" s="30"/>
      <c r="C14" s="26"/>
      <c r="D14" s="28"/>
      <c r="E14" s="28"/>
      <c r="F14" s="28">
        <f t="shared" si="0"/>
        <v>0</v>
      </c>
      <c r="G14" s="28" t="str">
        <f t="shared" si="1"/>
        <v/>
      </c>
      <c r="H14" s="29"/>
    </row>
    <row r="15" customHeight="1" spans="1:8">
      <c r="A15" s="24"/>
      <c r="B15" s="30"/>
      <c r="C15" s="26"/>
      <c r="D15" s="28"/>
      <c r="E15" s="28"/>
      <c r="F15" s="28">
        <f t="shared" si="0"/>
        <v>0</v>
      </c>
      <c r="G15" s="28" t="str">
        <f t="shared" si="1"/>
        <v/>
      </c>
      <c r="H15" s="29"/>
    </row>
    <row r="16" customHeight="1" spans="1:8">
      <c r="A16" s="24"/>
      <c r="B16" s="30"/>
      <c r="C16" s="26"/>
      <c r="D16" s="28"/>
      <c r="E16" s="28"/>
      <c r="F16" s="28">
        <f t="shared" si="0"/>
        <v>0</v>
      </c>
      <c r="G16" s="28" t="str">
        <f t="shared" si="1"/>
        <v/>
      </c>
      <c r="H16" s="29"/>
    </row>
    <row r="17" customHeight="1" spans="1:8">
      <c r="A17" s="24"/>
      <c r="B17" s="31"/>
      <c r="C17" s="26"/>
      <c r="D17" s="28"/>
      <c r="E17" s="28"/>
      <c r="F17" s="28">
        <f t="shared" si="0"/>
        <v>0</v>
      </c>
      <c r="G17" s="28" t="str">
        <f t="shared" si="1"/>
        <v/>
      </c>
      <c r="H17" s="29"/>
    </row>
    <row r="18" customHeight="1" spans="1:8">
      <c r="A18" s="24"/>
      <c r="B18" s="30"/>
      <c r="C18" s="26"/>
      <c r="D18" s="28"/>
      <c r="E18" s="28"/>
      <c r="F18" s="28">
        <f t="shared" si="0"/>
        <v>0</v>
      </c>
      <c r="G18" s="28" t="str">
        <f t="shared" si="1"/>
        <v/>
      </c>
      <c r="H18" s="29"/>
    </row>
    <row r="19" customHeight="1" spans="1:8">
      <c r="A19" s="24"/>
      <c r="B19" s="30"/>
      <c r="C19" s="26"/>
      <c r="D19" s="28"/>
      <c r="E19" s="28"/>
      <c r="F19" s="28">
        <f t="shared" si="0"/>
        <v>0</v>
      </c>
      <c r="G19" s="28" t="str">
        <f t="shared" si="1"/>
        <v/>
      </c>
      <c r="H19" s="29"/>
    </row>
    <row r="20" customHeight="1" spans="1:8">
      <c r="A20" s="24"/>
      <c r="B20" s="30"/>
      <c r="C20" s="26"/>
      <c r="D20" s="28"/>
      <c r="E20" s="28"/>
      <c r="F20" s="28">
        <f t="shared" si="0"/>
        <v>0</v>
      </c>
      <c r="G20" s="28" t="str">
        <f t="shared" si="1"/>
        <v/>
      </c>
      <c r="H20" s="29"/>
    </row>
    <row r="21" customHeight="1" spans="1:8">
      <c r="A21" s="24"/>
      <c r="B21" s="30"/>
      <c r="C21" s="26"/>
      <c r="D21" s="28"/>
      <c r="E21" s="28"/>
      <c r="F21" s="28">
        <f t="shared" si="0"/>
        <v>0</v>
      </c>
      <c r="G21" s="28" t="str">
        <f t="shared" si="1"/>
        <v/>
      </c>
      <c r="H21" s="29"/>
    </row>
    <row r="22" customHeight="1" spans="1:8">
      <c r="A22" s="24"/>
      <c r="B22" s="30"/>
      <c r="C22" s="26"/>
      <c r="D22" s="28"/>
      <c r="E22" s="28"/>
      <c r="F22" s="28">
        <f t="shared" si="0"/>
        <v>0</v>
      </c>
      <c r="G22" s="28" t="str">
        <f t="shared" si="1"/>
        <v/>
      </c>
      <c r="H22" s="29"/>
    </row>
    <row r="23" customHeight="1" spans="1:8">
      <c r="A23" s="24"/>
      <c r="B23" s="30"/>
      <c r="C23" s="26"/>
      <c r="D23" s="28"/>
      <c r="E23" s="28"/>
      <c r="F23" s="28">
        <f t="shared" si="0"/>
        <v>0</v>
      </c>
      <c r="G23" s="28" t="str">
        <f t="shared" si="1"/>
        <v/>
      </c>
      <c r="H23" s="29"/>
    </row>
    <row r="24" customHeight="1" spans="1:8">
      <c r="A24" s="24"/>
      <c r="B24" s="30"/>
      <c r="C24" s="26"/>
      <c r="D24" s="28"/>
      <c r="E24" s="28"/>
      <c r="F24" s="28">
        <f t="shared" si="0"/>
        <v>0</v>
      </c>
      <c r="G24" s="28" t="str">
        <f t="shared" si="1"/>
        <v/>
      </c>
      <c r="H24" s="29"/>
    </row>
    <row r="25" customHeight="1" spans="1:8">
      <c r="A25" s="24"/>
      <c r="B25" s="30"/>
      <c r="C25" s="26"/>
      <c r="D25" s="28"/>
      <c r="E25" s="28"/>
      <c r="F25" s="28">
        <f t="shared" si="0"/>
        <v>0</v>
      </c>
      <c r="G25" s="28" t="str">
        <f t="shared" si="1"/>
        <v/>
      </c>
      <c r="H25" s="29"/>
    </row>
    <row r="26" customHeight="1" spans="1:8">
      <c r="A26" s="24"/>
      <c r="B26" s="30"/>
      <c r="C26" s="26"/>
      <c r="D26" s="28"/>
      <c r="E26" s="28"/>
      <c r="F26" s="28">
        <f t="shared" si="0"/>
        <v>0</v>
      </c>
      <c r="G26" s="28" t="str">
        <f t="shared" si="1"/>
        <v/>
      </c>
      <c r="H26" s="29"/>
    </row>
    <row r="27" customHeight="1" spans="1:8">
      <c r="A27" s="32" t="s">
        <v>529</v>
      </c>
      <c r="B27" s="63"/>
      <c r="C27" s="26"/>
      <c r="D27" s="28">
        <f>SUM(D6:D26)</f>
        <v>0</v>
      </c>
      <c r="E27" s="28">
        <f>SUM(E6:E26)</f>
        <v>0</v>
      </c>
      <c r="F27" s="28">
        <f t="shared" si="0"/>
        <v>0</v>
      </c>
      <c r="G27" s="28" t="str">
        <f t="shared" si="1"/>
        <v/>
      </c>
      <c r="H27" s="29"/>
    </row>
    <row r="28" customHeight="1" spans="1:8">
      <c r="A28" s="34" t="str">
        <f>填表信息!$A$6&amp;填表信息!$B$6</f>
        <v>产权持有人填表人：罗钰</v>
      </c>
      <c r="B28" s="34"/>
      <c r="C28" s="34"/>
      <c r="D28" s="34"/>
      <c r="E28" s="36" t="str">
        <f>填表信息!A60&amp;填表信息!B60</f>
        <v>评估人员：XXX</v>
      </c>
      <c r="F28" s="36"/>
      <c r="G28" s="36"/>
      <c r="H28" s="36"/>
    </row>
    <row r="29" customHeight="1" spans="1:4">
      <c r="A29" s="37" t="str">
        <f>填表信息!A7&amp;" "&amp;TEXT(填表信息!B7,"yyyy年mm月dd日")</f>
        <v>填表日期： 2023年11月06日</v>
      </c>
      <c r="B29" s="38"/>
      <c r="C29" s="38"/>
      <c r="D29" s="38"/>
    </row>
  </sheetData>
  <mergeCells count="3">
    <mergeCell ref="A1:H1"/>
    <mergeCell ref="A2:H2"/>
    <mergeCell ref="A27:B27"/>
  </mergeCells>
  <printOptions horizontalCentered="1"/>
  <pageMargins left="1" right="1" top="0.87" bottom="0.87" header="1.06" footer="0.51"/>
  <pageSetup paperSize="9" fitToHeight="0" orientation="landscape"/>
  <headerFooter alignWithMargins="0"/>
  <legacyDrawing r:id="rId2"/>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1">
    <pageSetUpPr fitToPage="1"/>
  </sheetPr>
  <dimension ref="A1:I29"/>
  <sheetViews>
    <sheetView view="pageBreakPreview" zoomScaleNormal="100" topLeftCell="A6" workbookViewId="0">
      <selection activeCell="B17" sqref="B17"/>
    </sheetView>
  </sheetViews>
  <sheetFormatPr defaultColWidth="9" defaultRowHeight="15.75" customHeight="1"/>
  <cols>
    <col min="1" max="1" width="6.6" style="13" customWidth="1"/>
    <col min="2" max="2" width="23.4" style="13" customWidth="1"/>
    <col min="3" max="3" width="13.6" style="13" customWidth="1"/>
    <col min="4" max="5" width="14.6" style="13" customWidth="1"/>
    <col min="6" max="6" width="11.1" style="13" customWidth="1"/>
    <col min="7" max="7" width="10.6" style="13" customWidth="1"/>
    <col min="8" max="8" width="16" style="13" customWidth="1"/>
    <col min="9" max="16384" width="9" style="13"/>
  </cols>
  <sheetData>
    <row r="1" s="11" customFormat="1" ht="30" customHeight="1" spans="1:8">
      <c r="A1" s="14" t="s">
        <v>1416</v>
      </c>
      <c r="B1" s="15"/>
      <c r="C1" s="15"/>
      <c r="D1" s="15"/>
      <c r="E1" s="15"/>
      <c r="F1" s="15"/>
      <c r="G1" s="15"/>
      <c r="H1" s="15"/>
    </row>
    <row r="2" ht="14.1" customHeight="1" spans="1:8">
      <c r="A2" s="16" t="str">
        <f>填表信息!A17&amp;" "&amp;TEXT(填表信息!B17,"yyyy年mm月dd日")</f>
        <v>评估基准日： 2023年07月31日</v>
      </c>
      <c r="B2" s="17"/>
      <c r="C2" s="17"/>
      <c r="D2" s="17"/>
      <c r="E2" s="18"/>
      <c r="F2" s="18"/>
      <c r="G2" s="18"/>
      <c r="H2" s="18"/>
    </row>
    <row r="3" ht="14.1" customHeight="1" spans="1:8">
      <c r="A3" s="17"/>
      <c r="B3" s="17"/>
      <c r="C3" s="17"/>
      <c r="D3" s="17"/>
      <c r="E3" s="18"/>
      <c r="F3" s="18"/>
      <c r="G3" s="18"/>
      <c r="H3" s="19" t="s">
        <v>1417</v>
      </c>
    </row>
    <row r="4" customHeight="1" spans="1:9">
      <c r="A4" s="143" t="str">
        <f>填表信息!A5&amp;填表信息!B5</f>
        <v>产权持有人：北京巴布科克·威尔科克斯有限公司</v>
      </c>
      <c r="B4" s="143"/>
      <c r="C4" s="143"/>
      <c r="D4" s="143"/>
      <c r="E4" s="143"/>
      <c r="F4" s="143"/>
      <c r="G4" s="143"/>
      <c r="H4" s="21" t="s">
        <v>353</v>
      </c>
      <c r="I4" s="144"/>
    </row>
    <row r="5" s="46" customFormat="1" ht="27.75" customHeight="1" spans="1:9">
      <c r="A5" s="142" t="s">
        <v>511</v>
      </c>
      <c r="B5" s="142" t="s">
        <v>1415</v>
      </c>
      <c r="C5" s="22" t="s">
        <v>672</v>
      </c>
      <c r="D5" s="23" t="s">
        <v>356</v>
      </c>
      <c r="E5" s="142" t="s">
        <v>248</v>
      </c>
      <c r="F5" s="142" t="s">
        <v>357</v>
      </c>
      <c r="G5" s="142" t="s">
        <v>515</v>
      </c>
      <c r="H5" s="142" t="s">
        <v>516</v>
      </c>
      <c r="I5" s="145"/>
    </row>
    <row r="6" customHeight="1" spans="1:8">
      <c r="A6" s="24"/>
      <c r="B6" s="30"/>
      <c r="C6" s="26"/>
      <c r="D6" s="28"/>
      <c r="E6" s="28"/>
      <c r="F6" s="28">
        <f>E6-D6</f>
        <v>0</v>
      </c>
      <c r="G6" s="28" t="str">
        <f>IF(D6=0,"",F6/D6*100)</f>
        <v/>
      </c>
      <c r="H6" s="29"/>
    </row>
    <row r="7" customHeight="1" spans="1:8">
      <c r="A7" s="24"/>
      <c r="B7" s="30"/>
      <c r="C7" s="26"/>
      <c r="D7" s="28"/>
      <c r="E7" s="28"/>
      <c r="F7" s="28">
        <f t="shared" ref="F7:F27" si="0">E7-D7</f>
        <v>0</v>
      </c>
      <c r="G7" s="28" t="str">
        <f t="shared" ref="G7:G27" si="1">IF(D7=0,"",F7/D7*100)</f>
        <v/>
      </c>
      <c r="H7" s="29"/>
    </row>
    <row r="8" customHeight="1" spans="1:8">
      <c r="A8" s="24"/>
      <c r="B8" s="30"/>
      <c r="C8" s="26"/>
      <c r="D8" s="28"/>
      <c r="E8" s="28"/>
      <c r="F8" s="28">
        <f t="shared" si="0"/>
        <v>0</v>
      </c>
      <c r="G8" s="28" t="str">
        <f t="shared" si="1"/>
        <v/>
      </c>
      <c r="H8" s="29"/>
    </row>
    <row r="9" customHeight="1" spans="1:8">
      <c r="A9" s="24"/>
      <c r="B9" s="30"/>
      <c r="C9" s="26"/>
      <c r="D9" s="28"/>
      <c r="E9" s="28"/>
      <c r="F9" s="28">
        <f t="shared" si="0"/>
        <v>0</v>
      </c>
      <c r="G9" s="28" t="str">
        <f t="shared" si="1"/>
        <v/>
      </c>
      <c r="H9" s="29"/>
    </row>
    <row r="10" customHeight="1" spans="1:8">
      <c r="A10" s="24"/>
      <c r="B10" s="30"/>
      <c r="C10" s="26"/>
      <c r="D10" s="28"/>
      <c r="E10" s="28"/>
      <c r="F10" s="28">
        <f t="shared" si="0"/>
        <v>0</v>
      </c>
      <c r="G10" s="28" t="str">
        <f t="shared" si="1"/>
        <v/>
      </c>
      <c r="H10" s="29"/>
    </row>
    <row r="11" customHeight="1" spans="1:8">
      <c r="A11" s="24"/>
      <c r="B11" s="30"/>
      <c r="C11" s="26"/>
      <c r="D11" s="28"/>
      <c r="E11" s="28"/>
      <c r="F11" s="28">
        <f t="shared" si="0"/>
        <v>0</v>
      </c>
      <c r="G11" s="28" t="str">
        <f t="shared" si="1"/>
        <v/>
      </c>
      <c r="H11" s="29"/>
    </row>
    <row r="12" customHeight="1" spans="1:8">
      <c r="A12" s="24"/>
      <c r="B12" s="30"/>
      <c r="C12" s="26"/>
      <c r="D12" s="28"/>
      <c r="E12" s="28"/>
      <c r="F12" s="28">
        <f t="shared" si="0"/>
        <v>0</v>
      </c>
      <c r="G12" s="28" t="str">
        <f t="shared" si="1"/>
        <v/>
      </c>
      <c r="H12" s="29"/>
    </row>
    <row r="13" customHeight="1" spans="1:8">
      <c r="A13" s="24"/>
      <c r="B13" s="30"/>
      <c r="C13" s="26"/>
      <c r="D13" s="28"/>
      <c r="E13" s="28"/>
      <c r="F13" s="28">
        <f t="shared" si="0"/>
        <v>0</v>
      </c>
      <c r="G13" s="28" t="str">
        <f t="shared" si="1"/>
        <v/>
      </c>
      <c r="H13" s="29"/>
    </row>
    <row r="14" customHeight="1" spans="1:8">
      <c r="A14" s="24"/>
      <c r="B14" s="30"/>
      <c r="C14" s="26"/>
      <c r="D14" s="28"/>
      <c r="E14" s="28"/>
      <c r="F14" s="28">
        <f t="shared" si="0"/>
        <v>0</v>
      </c>
      <c r="G14" s="28" t="str">
        <f t="shared" si="1"/>
        <v/>
      </c>
      <c r="H14" s="29"/>
    </row>
    <row r="15" customHeight="1" spans="1:8">
      <c r="A15" s="24"/>
      <c r="B15" s="30"/>
      <c r="C15" s="26"/>
      <c r="D15" s="28"/>
      <c r="E15" s="28"/>
      <c r="F15" s="28">
        <f t="shared" si="0"/>
        <v>0</v>
      </c>
      <c r="G15" s="28" t="str">
        <f t="shared" si="1"/>
        <v/>
      </c>
      <c r="H15" s="29"/>
    </row>
    <row r="16" customHeight="1" spans="1:8">
      <c r="A16" s="24"/>
      <c r="B16" s="30"/>
      <c r="C16" s="26"/>
      <c r="D16" s="28"/>
      <c r="E16" s="28"/>
      <c r="F16" s="28">
        <f t="shared" si="0"/>
        <v>0</v>
      </c>
      <c r="G16" s="28" t="str">
        <f t="shared" si="1"/>
        <v/>
      </c>
      <c r="H16" s="29"/>
    </row>
    <row r="17" customHeight="1" spans="1:8">
      <c r="A17" s="24"/>
      <c r="B17" s="31"/>
      <c r="C17" s="26"/>
      <c r="D17" s="28"/>
      <c r="E17" s="28"/>
      <c r="F17" s="28">
        <f t="shared" si="0"/>
        <v>0</v>
      </c>
      <c r="G17" s="28" t="str">
        <f t="shared" si="1"/>
        <v/>
      </c>
      <c r="H17" s="29"/>
    </row>
    <row r="18" customHeight="1" spans="1:8">
      <c r="A18" s="24"/>
      <c r="B18" s="30"/>
      <c r="C18" s="26"/>
      <c r="D18" s="28"/>
      <c r="E18" s="28"/>
      <c r="F18" s="28">
        <f t="shared" si="0"/>
        <v>0</v>
      </c>
      <c r="G18" s="28" t="str">
        <f t="shared" si="1"/>
        <v/>
      </c>
      <c r="H18" s="29"/>
    </row>
    <row r="19" customHeight="1" spans="1:8">
      <c r="A19" s="24"/>
      <c r="B19" s="30"/>
      <c r="C19" s="26"/>
      <c r="D19" s="28"/>
      <c r="E19" s="28"/>
      <c r="F19" s="28">
        <f t="shared" si="0"/>
        <v>0</v>
      </c>
      <c r="G19" s="28" t="str">
        <f t="shared" si="1"/>
        <v/>
      </c>
      <c r="H19" s="29"/>
    </row>
    <row r="20" customHeight="1" spans="1:8">
      <c r="A20" s="24"/>
      <c r="B20" s="30"/>
      <c r="C20" s="26"/>
      <c r="D20" s="28"/>
      <c r="E20" s="28"/>
      <c r="F20" s="28">
        <f t="shared" si="0"/>
        <v>0</v>
      </c>
      <c r="G20" s="28" t="str">
        <f t="shared" si="1"/>
        <v/>
      </c>
      <c r="H20" s="29"/>
    </row>
    <row r="21" customHeight="1" spans="1:8">
      <c r="A21" s="24"/>
      <c r="B21" s="30"/>
      <c r="C21" s="26"/>
      <c r="D21" s="28"/>
      <c r="E21" s="28"/>
      <c r="F21" s="28">
        <f t="shared" si="0"/>
        <v>0</v>
      </c>
      <c r="G21" s="28" t="str">
        <f t="shared" si="1"/>
        <v/>
      </c>
      <c r="H21" s="29"/>
    </row>
    <row r="22" customHeight="1" spans="1:8">
      <c r="A22" s="24"/>
      <c r="B22" s="30"/>
      <c r="C22" s="26"/>
      <c r="D22" s="28"/>
      <c r="E22" s="28"/>
      <c r="F22" s="28">
        <f t="shared" si="0"/>
        <v>0</v>
      </c>
      <c r="G22" s="28" t="str">
        <f t="shared" si="1"/>
        <v/>
      </c>
      <c r="H22" s="29"/>
    </row>
    <row r="23" customHeight="1" spans="1:8">
      <c r="A23" s="24"/>
      <c r="B23" s="30"/>
      <c r="C23" s="26"/>
      <c r="D23" s="28"/>
      <c r="E23" s="28"/>
      <c r="F23" s="28">
        <f t="shared" si="0"/>
        <v>0</v>
      </c>
      <c r="G23" s="28" t="str">
        <f t="shared" si="1"/>
        <v/>
      </c>
      <c r="H23" s="29"/>
    </row>
    <row r="24" customHeight="1" spans="1:8">
      <c r="A24" s="24"/>
      <c r="B24" s="30"/>
      <c r="C24" s="26"/>
      <c r="D24" s="28"/>
      <c r="E24" s="28"/>
      <c r="F24" s="28">
        <f t="shared" si="0"/>
        <v>0</v>
      </c>
      <c r="G24" s="28" t="str">
        <f t="shared" si="1"/>
        <v/>
      </c>
      <c r="H24" s="29"/>
    </row>
    <row r="25" customHeight="1" spans="1:8">
      <c r="A25" s="32" t="s">
        <v>529</v>
      </c>
      <c r="B25" s="63"/>
      <c r="C25" s="26"/>
      <c r="D25" s="28">
        <f>SUM(D6:D24)</f>
        <v>0</v>
      </c>
      <c r="E25" s="28">
        <f>SUM(E6:E24)</f>
        <v>0</v>
      </c>
      <c r="F25" s="28">
        <f t="shared" si="0"/>
        <v>0</v>
      </c>
      <c r="G25" s="28" t="str">
        <f t="shared" si="1"/>
        <v/>
      </c>
      <c r="H25" s="29"/>
    </row>
    <row r="26" customHeight="1" spans="1:8">
      <c r="A26" s="32" t="s">
        <v>1418</v>
      </c>
      <c r="B26" s="33"/>
      <c r="C26" s="26"/>
      <c r="D26" s="28"/>
      <c r="E26" s="28"/>
      <c r="F26" s="28">
        <f t="shared" si="0"/>
        <v>0</v>
      </c>
      <c r="G26" s="28" t="str">
        <f t="shared" si="1"/>
        <v/>
      </c>
      <c r="H26" s="29"/>
    </row>
    <row r="27" customHeight="1" spans="1:8">
      <c r="A27" s="32" t="s">
        <v>579</v>
      </c>
      <c r="B27" s="63"/>
      <c r="C27" s="26"/>
      <c r="D27" s="28">
        <f>D25-D26</f>
        <v>0</v>
      </c>
      <c r="E27" s="28">
        <f>E25-E26</f>
        <v>0</v>
      </c>
      <c r="F27" s="28">
        <f t="shared" si="0"/>
        <v>0</v>
      </c>
      <c r="G27" s="28" t="str">
        <f t="shared" si="1"/>
        <v/>
      </c>
      <c r="H27" s="29"/>
    </row>
    <row r="28" customHeight="1" spans="1:8">
      <c r="A28" s="34" t="str">
        <f>填表信息!$A$6&amp;填表信息!$B$6</f>
        <v>产权持有人填表人：罗钰</v>
      </c>
      <c r="B28" s="34"/>
      <c r="C28" s="34"/>
      <c r="D28" s="34"/>
      <c r="E28" s="36" t="str">
        <f>填表信息!A61&amp;填表信息!B61</f>
        <v>评估人员：XXX</v>
      </c>
      <c r="F28" s="36"/>
      <c r="G28" s="36"/>
      <c r="H28" s="36"/>
    </row>
    <row r="29" customHeight="1" spans="1:4">
      <c r="A29" s="37" t="str">
        <f>填表信息!A7&amp;" "&amp;TEXT(填表信息!B7,"yyyy年mm月dd日")</f>
        <v>填表日期： 2023年11月06日</v>
      </c>
      <c r="B29" s="38"/>
      <c r="C29" s="38"/>
      <c r="D29" s="38"/>
    </row>
  </sheetData>
  <mergeCells count="5">
    <mergeCell ref="A1:H1"/>
    <mergeCell ref="A2:H2"/>
    <mergeCell ref="A25:B25"/>
    <mergeCell ref="A26:B26"/>
    <mergeCell ref="A27:B27"/>
  </mergeCells>
  <printOptions horizontalCentered="1"/>
  <pageMargins left="1" right="1" top="0.87" bottom="0.87" header="1.06" footer="0.51"/>
  <pageSetup paperSize="9" fitToHeight="0" orientation="landscape"/>
  <headerFooter alignWithMargins="0"/>
  <legacyDrawing r:id="rId2"/>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2">
    <pageSetUpPr fitToPage="1"/>
  </sheetPr>
  <dimension ref="A1:K29"/>
  <sheetViews>
    <sheetView view="pageBreakPreview" zoomScaleNormal="100" topLeftCell="A6" workbookViewId="0">
      <selection activeCell="B17" sqref="B17"/>
    </sheetView>
  </sheetViews>
  <sheetFormatPr defaultColWidth="9" defaultRowHeight="15.75" customHeight="1"/>
  <cols>
    <col min="1" max="1" width="5.1" style="13" customWidth="1"/>
    <col min="2" max="2" width="21" style="13" customWidth="1"/>
    <col min="3" max="3" width="9.5" style="13" customWidth="1"/>
    <col min="4" max="4" width="11.6" style="13" customWidth="1"/>
    <col min="5" max="5" width="8.1" style="13" customWidth="1"/>
    <col min="6" max="6" width="14.4" style="13" customWidth="1"/>
    <col min="7" max="7" width="7" style="13" customWidth="1"/>
    <col min="8" max="8" width="14.4" style="13" customWidth="1"/>
    <col min="9" max="9" width="9.4" style="13" customWidth="1"/>
    <col min="10" max="10" width="8.1" style="13" customWidth="1"/>
    <col min="11" max="11" width="10" style="13" customWidth="1"/>
    <col min="12" max="16384" width="9" style="13"/>
  </cols>
  <sheetData>
    <row r="1" s="11" customFormat="1" ht="30" customHeight="1" spans="1:11">
      <c r="A1" s="14" t="s">
        <v>1419</v>
      </c>
      <c r="B1" s="15"/>
      <c r="C1" s="15"/>
      <c r="D1" s="15"/>
      <c r="E1" s="15"/>
      <c r="F1" s="15"/>
      <c r="G1" s="15"/>
      <c r="H1" s="15"/>
      <c r="I1" s="15"/>
      <c r="J1" s="15"/>
      <c r="K1" s="15"/>
    </row>
    <row r="2" ht="14.1" customHeight="1" spans="1:11">
      <c r="A2" s="16" t="str">
        <f>填表信息!A17&amp;" "&amp;TEXT(填表信息!B17,"yyyy年mm月dd日")</f>
        <v>评估基准日： 2023年07月31日</v>
      </c>
      <c r="B2" s="17"/>
      <c r="C2" s="17"/>
      <c r="D2" s="17"/>
      <c r="E2" s="17"/>
      <c r="F2" s="17"/>
      <c r="G2" s="18"/>
      <c r="H2" s="18"/>
      <c r="I2" s="18"/>
      <c r="J2" s="18"/>
      <c r="K2" s="18"/>
    </row>
    <row r="3" ht="14.1" customHeight="1" spans="1:11">
      <c r="A3" s="17"/>
      <c r="B3" s="17"/>
      <c r="C3" s="17"/>
      <c r="D3" s="17"/>
      <c r="E3" s="17"/>
      <c r="F3" s="17"/>
      <c r="G3" s="18"/>
      <c r="H3" s="18"/>
      <c r="I3" s="18"/>
      <c r="J3" s="18"/>
      <c r="K3" s="19" t="s">
        <v>1420</v>
      </c>
    </row>
    <row r="4" customHeight="1" spans="1:11">
      <c r="A4" s="54" t="str">
        <f>填表信息!A5&amp;填表信息!B5</f>
        <v>产权持有人：北京巴布科克·威尔科克斯有限公司</v>
      </c>
      <c r="B4" s="54"/>
      <c r="C4" s="54"/>
      <c r="D4" s="54"/>
      <c r="E4" s="54"/>
      <c r="F4" s="54"/>
      <c r="G4" s="54"/>
      <c r="H4" s="54"/>
      <c r="I4" s="54"/>
      <c r="K4" s="21" t="s">
        <v>353</v>
      </c>
    </row>
    <row r="5" s="46" customFormat="1" ht="27.75" customHeight="1" spans="1:11">
      <c r="A5" s="142" t="s">
        <v>511</v>
      </c>
      <c r="B5" s="142" t="s">
        <v>1421</v>
      </c>
      <c r="C5" s="142" t="s">
        <v>1376</v>
      </c>
      <c r="D5" s="142" t="s">
        <v>1422</v>
      </c>
      <c r="E5" s="142" t="s">
        <v>1423</v>
      </c>
      <c r="F5" s="23" t="s">
        <v>356</v>
      </c>
      <c r="G5" s="142" t="s">
        <v>1424</v>
      </c>
      <c r="H5" s="142" t="s">
        <v>248</v>
      </c>
      <c r="I5" s="142" t="s">
        <v>357</v>
      </c>
      <c r="J5" s="142" t="s">
        <v>515</v>
      </c>
      <c r="K5" s="142" t="s">
        <v>516</v>
      </c>
    </row>
    <row r="6" customHeight="1" spans="1:11">
      <c r="A6" s="24"/>
      <c r="B6" s="22"/>
      <c r="C6" s="26"/>
      <c r="D6" s="28"/>
      <c r="E6" s="24"/>
      <c r="F6" s="28"/>
      <c r="G6" s="24"/>
      <c r="H6" s="28"/>
      <c r="I6" s="28">
        <f>H6-F6</f>
        <v>0</v>
      </c>
      <c r="J6" s="28" t="str">
        <f>IF(F6=0,"",I6/F6*100)</f>
        <v/>
      </c>
      <c r="K6" s="29"/>
    </row>
    <row r="7" customHeight="1" spans="1:11">
      <c r="A7" s="24"/>
      <c r="B7" s="22"/>
      <c r="C7" s="26"/>
      <c r="D7" s="28"/>
      <c r="E7" s="24"/>
      <c r="F7" s="28"/>
      <c r="G7" s="24"/>
      <c r="H7" s="28"/>
      <c r="I7" s="28">
        <f t="shared" ref="I7:I27" si="0">H7-F7</f>
        <v>0</v>
      </c>
      <c r="J7" s="28" t="str">
        <f t="shared" ref="J7:J27" si="1">IF(F7=0,"",I7/F7*100)</f>
        <v/>
      </c>
      <c r="K7" s="29"/>
    </row>
    <row r="8" customHeight="1" spans="1:11">
      <c r="A8" s="24"/>
      <c r="B8" s="22"/>
      <c r="C8" s="26"/>
      <c r="D8" s="28"/>
      <c r="E8" s="24"/>
      <c r="F8" s="28"/>
      <c r="G8" s="24"/>
      <c r="H8" s="28"/>
      <c r="I8" s="28">
        <f t="shared" si="0"/>
        <v>0</v>
      </c>
      <c r="J8" s="28" t="str">
        <f t="shared" si="1"/>
        <v/>
      </c>
      <c r="K8" s="29"/>
    </row>
    <row r="9" customHeight="1" spans="1:11">
      <c r="A9" s="24"/>
      <c r="B9" s="25"/>
      <c r="C9" s="26"/>
      <c r="D9" s="28"/>
      <c r="E9" s="24"/>
      <c r="F9" s="28"/>
      <c r="G9" s="24"/>
      <c r="H9" s="28"/>
      <c r="I9" s="28">
        <f t="shared" si="0"/>
        <v>0</v>
      </c>
      <c r="J9" s="28" t="str">
        <f t="shared" si="1"/>
        <v/>
      </c>
      <c r="K9" s="29"/>
    </row>
    <row r="10" customHeight="1" spans="1:11">
      <c r="A10" s="24"/>
      <c r="B10" s="25"/>
      <c r="C10" s="26"/>
      <c r="D10" s="28"/>
      <c r="E10" s="24"/>
      <c r="F10" s="28"/>
      <c r="G10" s="24"/>
      <c r="H10" s="28"/>
      <c r="I10" s="28">
        <f t="shared" si="0"/>
        <v>0</v>
      </c>
      <c r="J10" s="28" t="str">
        <f t="shared" si="1"/>
        <v/>
      </c>
      <c r="K10" s="29"/>
    </row>
    <row r="11" customHeight="1" spans="1:11">
      <c r="A11" s="24"/>
      <c r="B11" s="25"/>
      <c r="C11" s="26"/>
      <c r="D11" s="28"/>
      <c r="E11" s="24"/>
      <c r="F11" s="28"/>
      <c r="G11" s="24"/>
      <c r="H11" s="28"/>
      <c r="I11" s="28">
        <f t="shared" si="0"/>
        <v>0</v>
      </c>
      <c r="J11" s="28" t="str">
        <f t="shared" si="1"/>
        <v/>
      </c>
      <c r="K11" s="29"/>
    </row>
    <row r="12" customHeight="1" spans="1:11">
      <c r="A12" s="24"/>
      <c r="B12" s="25"/>
      <c r="C12" s="26"/>
      <c r="D12" s="28"/>
      <c r="E12" s="24"/>
      <c r="F12" s="28"/>
      <c r="G12" s="24"/>
      <c r="H12" s="28"/>
      <c r="I12" s="28">
        <f t="shared" si="0"/>
        <v>0</v>
      </c>
      <c r="J12" s="28" t="str">
        <f t="shared" si="1"/>
        <v/>
      </c>
      <c r="K12" s="29"/>
    </row>
    <row r="13" customHeight="1" spans="1:11">
      <c r="A13" s="24"/>
      <c r="B13" s="30"/>
      <c r="C13" s="26"/>
      <c r="D13" s="28"/>
      <c r="E13" s="24"/>
      <c r="F13" s="28"/>
      <c r="G13" s="24"/>
      <c r="H13" s="28"/>
      <c r="I13" s="28">
        <f t="shared" si="0"/>
        <v>0</v>
      </c>
      <c r="J13" s="28" t="str">
        <f t="shared" si="1"/>
        <v/>
      </c>
      <c r="K13" s="29"/>
    </row>
    <row r="14" customHeight="1" spans="1:11">
      <c r="A14" s="24"/>
      <c r="B14" s="30"/>
      <c r="C14" s="26"/>
      <c r="D14" s="28"/>
      <c r="E14" s="24"/>
      <c r="F14" s="28"/>
      <c r="G14" s="24"/>
      <c r="H14" s="28"/>
      <c r="I14" s="28">
        <f t="shared" si="0"/>
        <v>0</v>
      </c>
      <c r="J14" s="28" t="str">
        <f t="shared" si="1"/>
        <v/>
      </c>
      <c r="K14" s="29"/>
    </row>
    <row r="15" customHeight="1" spans="1:11">
      <c r="A15" s="24"/>
      <c r="B15" s="30"/>
      <c r="C15" s="26"/>
      <c r="D15" s="28"/>
      <c r="E15" s="24"/>
      <c r="F15" s="28"/>
      <c r="G15" s="24"/>
      <c r="H15" s="28"/>
      <c r="I15" s="28">
        <f t="shared" si="0"/>
        <v>0</v>
      </c>
      <c r="J15" s="28" t="str">
        <f t="shared" si="1"/>
        <v/>
      </c>
      <c r="K15" s="29"/>
    </row>
    <row r="16" customHeight="1" spans="1:11">
      <c r="A16" s="24"/>
      <c r="B16" s="30"/>
      <c r="C16" s="26"/>
      <c r="D16" s="28"/>
      <c r="E16" s="24"/>
      <c r="F16" s="28"/>
      <c r="G16" s="24"/>
      <c r="H16" s="28"/>
      <c r="I16" s="28">
        <f t="shared" si="0"/>
        <v>0</v>
      </c>
      <c r="J16" s="28" t="str">
        <f t="shared" si="1"/>
        <v/>
      </c>
      <c r="K16" s="29"/>
    </row>
    <row r="17" customHeight="1" spans="1:11">
      <c r="A17" s="24"/>
      <c r="B17" s="31"/>
      <c r="C17" s="26"/>
      <c r="D17" s="28"/>
      <c r="E17" s="24"/>
      <c r="F17" s="28"/>
      <c r="G17" s="24"/>
      <c r="H17" s="28"/>
      <c r="I17" s="28">
        <f t="shared" si="0"/>
        <v>0</v>
      </c>
      <c r="J17" s="28" t="str">
        <f t="shared" si="1"/>
        <v/>
      </c>
      <c r="K17" s="29"/>
    </row>
    <row r="18" customHeight="1" spans="1:11">
      <c r="A18" s="24"/>
      <c r="B18" s="30"/>
      <c r="C18" s="26"/>
      <c r="D18" s="28"/>
      <c r="E18" s="24"/>
      <c r="F18" s="28"/>
      <c r="G18" s="24"/>
      <c r="H18" s="28"/>
      <c r="I18" s="28">
        <f t="shared" si="0"/>
        <v>0</v>
      </c>
      <c r="J18" s="28" t="str">
        <f t="shared" si="1"/>
        <v/>
      </c>
      <c r="K18" s="29"/>
    </row>
    <row r="19" customHeight="1" spans="1:11">
      <c r="A19" s="24"/>
      <c r="B19" s="30"/>
      <c r="C19" s="26"/>
      <c r="D19" s="28"/>
      <c r="E19" s="24"/>
      <c r="F19" s="28"/>
      <c r="G19" s="24"/>
      <c r="H19" s="28"/>
      <c r="I19" s="28">
        <f t="shared" si="0"/>
        <v>0</v>
      </c>
      <c r="J19" s="28" t="str">
        <f t="shared" si="1"/>
        <v/>
      </c>
      <c r="K19" s="29"/>
    </row>
    <row r="20" customHeight="1" spans="1:11">
      <c r="A20" s="24"/>
      <c r="B20" s="30"/>
      <c r="C20" s="26"/>
      <c r="D20" s="28"/>
      <c r="E20" s="24"/>
      <c r="F20" s="28"/>
      <c r="G20" s="24"/>
      <c r="H20" s="28"/>
      <c r="I20" s="28">
        <f t="shared" si="0"/>
        <v>0</v>
      </c>
      <c r="J20" s="28" t="str">
        <f t="shared" si="1"/>
        <v/>
      </c>
      <c r="K20" s="29"/>
    </row>
    <row r="21" customHeight="1" spans="1:11">
      <c r="A21" s="24"/>
      <c r="B21" s="30"/>
      <c r="C21" s="26"/>
      <c r="D21" s="28"/>
      <c r="E21" s="24"/>
      <c r="F21" s="28"/>
      <c r="G21" s="24"/>
      <c r="H21" s="28"/>
      <c r="I21" s="28">
        <f t="shared" si="0"/>
        <v>0</v>
      </c>
      <c r="J21" s="28" t="str">
        <f t="shared" si="1"/>
        <v/>
      </c>
      <c r="K21" s="29"/>
    </row>
    <row r="22" customHeight="1" spans="1:11">
      <c r="A22" s="24"/>
      <c r="B22" s="30"/>
      <c r="C22" s="26"/>
      <c r="D22" s="28"/>
      <c r="E22" s="24"/>
      <c r="F22" s="28"/>
      <c r="G22" s="24"/>
      <c r="H22" s="28"/>
      <c r="I22" s="28">
        <f t="shared" si="0"/>
        <v>0</v>
      </c>
      <c r="J22" s="28" t="str">
        <f t="shared" si="1"/>
        <v/>
      </c>
      <c r="K22" s="29"/>
    </row>
    <row r="23" customHeight="1" spans="1:11">
      <c r="A23" s="24"/>
      <c r="B23" s="30"/>
      <c r="C23" s="26"/>
      <c r="D23" s="28"/>
      <c r="E23" s="24"/>
      <c r="F23" s="28"/>
      <c r="G23" s="24"/>
      <c r="H23" s="28"/>
      <c r="I23" s="28">
        <f t="shared" si="0"/>
        <v>0</v>
      </c>
      <c r="J23" s="28" t="str">
        <f t="shared" si="1"/>
        <v/>
      </c>
      <c r="K23" s="29"/>
    </row>
    <row r="24" customHeight="1" spans="1:11">
      <c r="A24" s="24"/>
      <c r="B24" s="30"/>
      <c r="C24" s="26"/>
      <c r="D24" s="28"/>
      <c r="E24" s="24"/>
      <c r="F24" s="28"/>
      <c r="G24" s="24"/>
      <c r="H24" s="28"/>
      <c r="I24" s="28">
        <f t="shared" si="0"/>
        <v>0</v>
      </c>
      <c r="J24" s="28" t="str">
        <f t="shared" si="1"/>
        <v/>
      </c>
      <c r="K24" s="29"/>
    </row>
    <row r="25" customHeight="1" spans="1:11">
      <c r="A25" s="24"/>
      <c r="B25" s="30"/>
      <c r="C25" s="26"/>
      <c r="D25" s="28"/>
      <c r="E25" s="24"/>
      <c r="F25" s="28"/>
      <c r="G25" s="24"/>
      <c r="H25" s="28"/>
      <c r="I25" s="28">
        <f t="shared" si="0"/>
        <v>0</v>
      </c>
      <c r="J25" s="28" t="str">
        <f t="shared" si="1"/>
        <v/>
      </c>
      <c r="K25" s="29"/>
    </row>
    <row r="26" customHeight="1" spans="1:11">
      <c r="A26" s="24"/>
      <c r="B26" s="25"/>
      <c r="C26" s="26"/>
      <c r="D26" s="28"/>
      <c r="E26" s="24"/>
      <c r="F26" s="28"/>
      <c r="G26" s="24"/>
      <c r="H26" s="28"/>
      <c r="I26" s="28">
        <f t="shared" si="0"/>
        <v>0</v>
      </c>
      <c r="J26" s="28" t="str">
        <f t="shared" si="1"/>
        <v/>
      </c>
      <c r="K26" s="29"/>
    </row>
    <row r="27" customHeight="1" spans="1:11">
      <c r="A27" s="32" t="s">
        <v>1425</v>
      </c>
      <c r="B27" s="63"/>
      <c r="C27" s="26"/>
      <c r="D27" s="28"/>
      <c r="E27" s="24"/>
      <c r="F27" s="28">
        <f>SUM(F6:F26)</f>
        <v>0</v>
      </c>
      <c r="G27" s="24"/>
      <c r="H27" s="28">
        <f>SUM(H6:H26)</f>
        <v>0</v>
      </c>
      <c r="I27" s="28">
        <f t="shared" si="0"/>
        <v>0</v>
      </c>
      <c r="J27" s="28" t="str">
        <f t="shared" si="1"/>
        <v/>
      </c>
      <c r="K27" s="29"/>
    </row>
    <row r="28" customHeight="1" spans="1:11">
      <c r="A28" s="34" t="str">
        <f>填表信息!$A$6&amp;填表信息!$B$6</f>
        <v>产权持有人填表人：罗钰</v>
      </c>
      <c r="B28" s="34"/>
      <c r="C28" s="34"/>
      <c r="D28" s="34"/>
      <c r="G28" s="36"/>
      <c r="H28" s="36" t="str">
        <f>填表信息!A62&amp;填表信息!B62</f>
        <v>评估人员：XXX</v>
      </c>
      <c r="I28" s="36"/>
      <c r="J28" s="36"/>
      <c r="K28" s="36"/>
    </row>
    <row r="29" customHeight="1" spans="1:4">
      <c r="A29" s="37" t="str">
        <f>填表信息!A7&amp;" "&amp;TEXT(填表信息!B7,"yyyy年mm月dd日")</f>
        <v>填表日期： 2023年11月06日</v>
      </c>
      <c r="B29" s="38"/>
      <c r="C29" s="38"/>
      <c r="D29" s="38"/>
    </row>
  </sheetData>
  <mergeCells count="4">
    <mergeCell ref="A1:K1"/>
    <mergeCell ref="A2:K2"/>
    <mergeCell ref="A4:I4"/>
    <mergeCell ref="A27:B27"/>
  </mergeCells>
  <printOptions horizontalCentered="1"/>
  <pageMargins left="1" right="1" top="0.87" bottom="0.87" header="1.06" footer="0.51"/>
  <pageSetup paperSize="9" scale="97" fitToHeight="0" orientation="landscape"/>
  <headerFooter alignWithMargins="0"/>
  <legacyDrawing r:id="rId2"/>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3">
    <pageSetUpPr fitToPage="1"/>
  </sheetPr>
  <dimension ref="A1:F29"/>
  <sheetViews>
    <sheetView view="pageBreakPreview" zoomScaleNormal="100" workbookViewId="0">
      <selection activeCell="E6" sqref="E6"/>
    </sheetView>
  </sheetViews>
  <sheetFormatPr defaultColWidth="9" defaultRowHeight="15.75" customHeight="1" outlineLevelCol="5"/>
  <cols>
    <col min="1" max="1" width="8.4" style="13" customWidth="1"/>
    <col min="2" max="2" width="29.6" style="13" customWidth="1"/>
    <col min="3" max="3" width="13.6" style="13" customWidth="1"/>
    <col min="4" max="4" width="20.4" style="13" customWidth="1"/>
    <col min="5" max="5" width="21.6" style="13" customWidth="1"/>
    <col min="6" max="6" width="16.6" style="13" customWidth="1"/>
    <col min="7" max="16384" width="9" style="13"/>
  </cols>
  <sheetData>
    <row r="1" s="11" customFormat="1" ht="30" customHeight="1" spans="1:6">
      <c r="A1" s="14" t="s">
        <v>1426</v>
      </c>
      <c r="B1" s="39"/>
      <c r="C1" s="39"/>
      <c r="D1" s="39"/>
      <c r="E1" s="39"/>
      <c r="F1" s="39"/>
    </row>
    <row r="2" ht="14.1" customHeight="1" spans="1:6">
      <c r="A2" s="16" t="str">
        <f>填表信息!A17&amp;" "&amp;TEXT(填表信息!B17,"yyyy年mm月dd日")</f>
        <v>评估基准日： 2023年07月31日</v>
      </c>
      <c r="B2" s="17"/>
      <c r="C2" s="17"/>
      <c r="D2" s="17"/>
      <c r="E2" s="17"/>
      <c r="F2" s="17"/>
    </row>
    <row r="3" ht="14.1" customHeight="1" spans="1:6">
      <c r="A3" s="17"/>
      <c r="B3" s="17"/>
      <c r="C3" s="17"/>
      <c r="D3" s="17"/>
      <c r="E3" s="17"/>
      <c r="F3" s="53" t="s">
        <v>1427</v>
      </c>
    </row>
    <row r="4" customHeight="1" spans="1:6">
      <c r="A4" s="51" t="str">
        <f>填表信息!A5&amp;填表信息!B5</f>
        <v>产权持有人：北京巴布科克·威尔科克斯有限公司</v>
      </c>
      <c r="F4" s="21" t="s">
        <v>353</v>
      </c>
    </row>
    <row r="5" s="12" customFormat="1" customHeight="1" spans="1:6">
      <c r="A5" s="22" t="s">
        <v>511</v>
      </c>
      <c r="B5" s="22" t="s">
        <v>1415</v>
      </c>
      <c r="C5" s="22" t="s">
        <v>576</v>
      </c>
      <c r="D5" s="23" t="s">
        <v>356</v>
      </c>
      <c r="E5" s="22" t="s">
        <v>248</v>
      </c>
      <c r="F5" s="22" t="s">
        <v>516</v>
      </c>
    </row>
    <row r="6" customHeight="1" spans="1:6">
      <c r="A6" s="24"/>
      <c r="B6" s="30"/>
      <c r="C6" s="26"/>
      <c r="D6" s="41"/>
      <c r="E6" s="41"/>
      <c r="F6" s="29"/>
    </row>
    <row r="7" customHeight="1" spans="1:6">
      <c r="A7" s="24"/>
      <c r="B7" s="30"/>
      <c r="C7" s="26"/>
      <c r="D7" s="41"/>
      <c r="E7" s="41"/>
      <c r="F7" s="29"/>
    </row>
    <row r="8" customHeight="1" spans="1:6">
      <c r="A8" s="24"/>
      <c r="B8" s="30"/>
      <c r="C8" s="26"/>
      <c r="D8" s="41"/>
      <c r="E8" s="41"/>
      <c r="F8" s="29"/>
    </row>
    <row r="9" customHeight="1" spans="1:6">
      <c r="A9" s="24"/>
      <c r="B9" s="30"/>
      <c r="C9" s="26"/>
      <c r="D9" s="41"/>
      <c r="E9" s="41"/>
      <c r="F9" s="29"/>
    </row>
    <row r="10" customHeight="1" spans="1:6">
      <c r="A10" s="24"/>
      <c r="B10" s="30"/>
      <c r="C10" s="26"/>
      <c r="D10" s="41"/>
      <c r="E10" s="41"/>
      <c r="F10" s="29"/>
    </row>
    <row r="11" customHeight="1" spans="1:6">
      <c r="A11" s="24"/>
      <c r="B11" s="30"/>
      <c r="C11" s="26"/>
      <c r="D11" s="41"/>
      <c r="E11" s="41"/>
      <c r="F11" s="29"/>
    </row>
    <row r="12" customHeight="1" spans="1:6">
      <c r="A12" s="24"/>
      <c r="B12" s="30"/>
      <c r="C12" s="26"/>
      <c r="D12" s="41"/>
      <c r="E12" s="41"/>
      <c r="F12" s="29"/>
    </row>
    <row r="13" customHeight="1" spans="1:6">
      <c r="A13" s="24"/>
      <c r="B13" s="30"/>
      <c r="C13" s="26"/>
      <c r="D13" s="41"/>
      <c r="E13" s="41"/>
      <c r="F13" s="29"/>
    </row>
    <row r="14" customHeight="1" spans="1:6">
      <c r="A14" s="24"/>
      <c r="B14" s="30"/>
      <c r="C14" s="26"/>
      <c r="D14" s="41"/>
      <c r="E14" s="41"/>
      <c r="F14" s="29"/>
    </row>
    <row r="15" customHeight="1" spans="1:6">
      <c r="A15" s="24"/>
      <c r="B15" s="30"/>
      <c r="C15" s="26"/>
      <c r="D15" s="41"/>
      <c r="E15" s="41"/>
      <c r="F15" s="29"/>
    </row>
    <row r="16" customHeight="1" spans="1:6">
      <c r="A16" s="24"/>
      <c r="B16" s="30"/>
      <c r="C16" s="26"/>
      <c r="D16" s="41"/>
      <c r="E16" s="41"/>
      <c r="F16" s="29"/>
    </row>
    <row r="17" customHeight="1" spans="1:6">
      <c r="A17" s="24"/>
      <c r="B17" s="31"/>
      <c r="C17" s="26"/>
      <c r="D17" s="41"/>
      <c r="E17" s="41"/>
      <c r="F17" s="29"/>
    </row>
    <row r="18" customHeight="1" spans="1:6">
      <c r="A18" s="24"/>
      <c r="B18" s="30"/>
      <c r="C18" s="26"/>
      <c r="D18" s="41"/>
      <c r="E18" s="41"/>
      <c r="F18" s="29"/>
    </row>
    <row r="19" customHeight="1" spans="1:6">
      <c r="A19" s="24"/>
      <c r="B19" s="30"/>
      <c r="C19" s="26"/>
      <c r="D19" s="41"/>
      <c r="E19" s="41"/>
      <c r="F19" s="29"/>
    </row>
    <row r="20" customHeight="1" spans="1:6">
      <c r="A20" s="24"/>
      <c r="B20" s="30"/>
      <c r="C20" s="26"/>
      <c r="D20" s="41"/>
      <c r="E20" s="41"/>
      <c r="F20" s="29"/>
    </row>
    <row r="21" customHeight="1" spans="1:6">
      <c r="A21" s="24"/>
      <c r="B21" s="30"/>
      <c r="C21" s="26"/>
      <c r="D21" s="41"/>
      <c r="E21" s="41"/>
      <c r="F21" s="29"/>
    </row>
    <row r="22" customHeight="1" spans="1:6">
      <c r="A22" s="24"/>
      <c r="B22" s="30"/>
      <c r="C22" s="26"/>
      <c r="D22" s="41"/>
      <c r="E22" s="41"/>
      <c r="F22" s="29"/>
    </row>
    <row r="23" customHeight="1" spans="1:6">
      <c r="A23" s="24"/>
      <c r="B23" s="30"/>
      <c r="C23" s="26"/>
      <c r="D23" s="41"/>
      <c r="E23" s="41"/>
      <c r="F23" s="29"/>
    </row>
    <row r="24" customHeight="1" spans="1:6">
      <c r="A24" s="24"/>
      <c r="B24" s="30"/>
      <c r="C24" s="26"/>
      <c r="D24" s="41"/>
      <c r="E24" s="41"/>
      <c r="F24" s="29"/>
    </row>
    <row r="25" customHeight="1" spans="1:6">
      <c r="A25" s="24"/>
      <c r="B25" s="30"/>
      <c r="C25" s="26"/>
      <c r="D25" s="41"/>
      <c r="E25" s="41"/>
      <c r="F25" s="29"/>
    </row>
    <row r="26" customHeight="1" spans="1:6">
      <c r="A26" s="24"/>
      <c r="B26" s="30"/>
      <c r="C26" s="26"/>
      <c r="D26" s="41"/>
      <c r="E26" s="41"/>
      <c r="F26" s="29"/>
    </row>
    <row r="27" customHeight="1" spans="1:6">
      <c r="A27" s="32" t="s">
        <v>1425</v>
      </c>
      <c r="B27" s="63"/>
      <c r="C27" s="26"/>
      <c r="D27" s="41">
        <f>SUM(D6:D26)</f>
        <v>0</v>
      </c>
      <c r="E27" s="41">
        <f>SUM(E6:E26)</f>
        <v>0</v>
      </c>
      <c r="F27" s="29"/>
    </row>
    <row r="28" customHeight="1" spans="1:6">
      <c r="A28" s="34" t="str">
        <f>填表信息!$A$6&amp;填表信息!$B$6</f>
        <v>产权持有人填表人：罗钰</v>
      </c>
      <c r="B28" s="34"/>
      <c r="C28" s="34"/>
      <c r="D28" s="34"/>
      <c r="E28" s="36" t="str">
        <f>填表信息!A63&amp;填表信息!B63</f>
        <v>评估人员：XXX</v>
      </c>
      <c r="F28" s="36"/>
    </row>
    <row r="29" customHeight="1" spans="1:4">
      <c r="A29" s="37" t="str">
        <f>填表信息!A7&amp;" "&amp;TEXT(填表信息!B7,"yyyy年mm月dd日")</f>
        <v>填表日期： 2023年11月06日</v>
      </c>
      <c r="B29" s="38"/>
      <c r="C29" s="38"/>
      <c r="D29" s="38"/>
    </row>
  </sheetData>
  <mergeCells count="3">
    <mergeCell ref="A1:F1"/>
    <mergeCell ref="A2:F2"/>
    <mergeCell ref="A27:B27"/>
  </mergeCells>
  <printOptions horizontalCentered="1"/>
  <pageMargins left="1" right="1" top="0.87" bottom="0.87" header="1.06" footer="0.51"/>
  <pageSetup paperSize="9" fitToHeight="0" orientation="landscape"/>
  <headerFooter alignWithMargins="0"/>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4">
    <pageSetUpPr fitToPage="1"/>
  </sheetPr>
  <dimension ref="A1:H35"/>
  <sheetViews>
    <sheetView view="pageBreakPreview" zoomScaleNormal="100" workbookViewId="0">
      <selection activeCell="E6" sqref="E6"/>
    </sheetView>
  </sheetViews>
  <sheetFormatPr defaultColWidth="9" defaultRowHeight="15.75" customHeight="1" outlineLevelCol="7"/>
  <cols>
    <col min="1" max="1" width="7.6" style="13" customWidth="1"/>
    <col min="2" max="2" width="23" style="13" customWidth="1"/>
    <col min="3" max="3" width="11" style="13" customWidth="1"/>
    <col min="4" max="5" width="13.1" style="13" customWidth="1"/>
    <col min="6" max="6" width="12.9" style="13" customWidth="1"/>
    <col min="7" max="7" width="12.4" style="13" customWidth="1"/>
    <col min="8" max="8" width="17.4" style="13" customWidth="1"/>
    <col min="9" max="16384" width="9" style="13"/>
  </cols>
  <sheetData>
    <row r="1" s="11" customFormat="1" ht="30" customHeight="1" spans="1:8">
      <c r="A1" s="14" t="s">
        <v>1428</v>
      </c>
      <c r="B1" s="15"/>
      <c r="C1" s="15"/>
      <c r="D1" s="15"/>
      <c r="E1" s="15"/>
      <c r="F1" s="15"/>
      <c r="G1" s="15"/>
      <c r="H1" s="15"/>
    </row>
    <row r="2" ht="14.1" customHeight="1" spans="1:8">
      <c r="A2" s="16" t="str">
        <f>填表信息!A17&amp;" "&amp;TEXT(填表信息!B17,"yyyy年mm月dd日")</f>
        <v>评估基准日： 2023年07月31日</v>
      </c>
      <c r="B2" s="17"/>
      <c r="C2" s="17"/>
      <c r="D2" s="17"/>
      <c r="E2" s="17"/>
      <c r="F2" s="17"/>
      <c r="G2" s="17"/>
      <c r="H2" s="18"/>
    </row>
    <row r="3" ht="14.1" customHeight="1" spans="1:8">
      <c r="A3" s="17"/>
      <c r="B3" s="17"/>
      <c r="C3" s="17"/>
      <c r="D3" s="17"/>
      <c r="E3" s="17"/>
      <c r="F3" s="17"/>
      <c r="G3" s="17"/>
      <c r="H3" s="19" t="s">
        <v>1429</v>
      </c>
    </row>
    <row r="4" customHeight="1" spans="1:8">
      <c r="A4" s="20" t="str">
        <f>填表信息!A5&amp;填表信息!B5</f>
        <v>产权持有人：北京巴布科克·威尔科克斯有限公司</v>
      </c>
      <c r="B4" s="20"/>
      <c r="C4" s="20"/>
      <c r="D4" s="20"/>
      <c r="H4" s="21" t="s">
        <v>353</v>
      </c>
    </row>
    <row r="5" s="12" customFormat="1" customHeight="1" spans="1:8">
      <c r="A5" s="22" t="s">
        <v>511</v>
      </c>
      <c r="B5" s="22" t="s">
        <v>1415</v>
      </c>
      <c r="C5" s="22" t="s">
        <v>672</v>
      </c>
      <c r="D5" s="23" t="s">
        <v>356</v>
      </c>
      <c r="E5" s="22" t="s">
        <v>248</v>
      </c>
      <c r="F5" s="22" t="s">
        <v>357</v>
      </c>
      <c r="G5" s="22" t="s">
        <v>515</v>
      </c>
      <c r="H5" s="22" t="s">
        <v>516</v>
      </c>
    </row>
    <row r="6" customHeight="1" spans="1:8">
      <c r="A6" s="24"/>
      <c r="B6" s="30"/>
      <c r="C6" s="26"/>
      <c r="D6" s="28"/>
      <c r="E6" s="28"/>
      <c r="F6" s="28">
        <f>E6-D6</f>
        <v>0</v>
      </c>
      <c r="G6" s="28" t="str">
        <f>IF(D6=0,"",F6/D6*100)</f>
        <v/>
      </c>
      <c r="H6" s="29"/>
    </row>
    <row r="7" customHeight="1" spans="1:8">
      <c r="A7" s="24"/>
      <c r="B7" s="30"/>
      <c r="C7" s="26"/>
      <c r="D7" s="28"/>
      <c r="E7" s="28"/>
      <c r="F7" s="28">
        <f t="shared" ref="F7:F27" si="0">E7-D7</f>
        <v>0</v>
      </c>
      <c r="G7" s="28" t="str">
        <f t="shared" ref="G7:G27" si="1">IF(D7=0,"",F7/D7*100)</f>
        <v/>
      </c>
      <c r="H7" s="29"/>
    </row>
    <row r="8" customHeight="1" spans="1:8">
      <c r="A8" s="24"/>
      <c r="B8" s="30"/>
      <c r="C8" s="26"/>
      <c r="D8" s="28"/>
      <c r="E8" s="28"/>
      <c r="F8" s="28">
        <f t="shared" si="0"/>
        <v>0</v>
      </c>
      <c r="G8" s="28" t="str">
        <f t="shared" si="1"/>
        <v/>
      </c>
      <c r="H8" s="29"/>
    </row>
    <row r="9" customHeight="1" spans="1:8">
      <c r="A9" s="24"/>
      <c r="B9" s="30"/>
      <c r="C9" s="26"/>
      <c r="D9" s="28"/>
      <c r="E9" s="28"/>
      <c r="F9" s="28">
        <f t="shared" si="0"/>
        <v>0</v>
      </c>
      <c r="G9" s="28" t="str">
        <f t="shared" si="1"/>
        <v/>
      </c>
      <c r="H9" s="29"/>
    </row>
    <row r="10" customHeight="1" spans="1:8">
      <c r="A10" s="24"/>
      <c r="B10" s="30"/>
      <c r="C10" s="26"/>
      <c r="D10" s="28"/>
      <c r="E10" s="28"/>
      <c r="F10" s="28">
        <f t="shared" si="0"/>
        <v>0</v>
      </c>
      <c r="G10" s="28" t="str">
        <f t="shared" si="1"/>
        <v/>
      </c>
      <c r="H10" s="29"/>
    </row>
    <row r="11" customHeight="1" spans="1:8">
      <c r="A11" s="24"/>
      <c r="B11" s="30"/>
      <c r="C11" s="26"/>
      <c r="D11" s="28"/>
      <c r="E11" s="28"/>
      <c r="F11" s="28">
        <f t="shared" si="0"/>
        <v>0</v>
      </c>
      <c r="G11" s="28" t="str">
        <f t="shared" si="1"/>
        <v/>
      </c>
      <c r="H11" s="29"/>
    </row>
    <row r="12" customHeight="1" spans="1:8">
      <c r="A12" s="24"/>
      <c r="B12" s="30"/>
      <c r="C12" s="26"/>
      <c r="D12" s="28"/>
      <c r="E12" s="28"/>
      <c r="F12" s="28">
        <f t="shared" si="0"/>
        <v>0</v>
      </c>
      <c r="G12" s="28" t="str">
        <f t="shared" si="1"/>
        <v/>
      </c>
      <c r="H12" s="29"/>
    </row>
    <row r="13" customHeight="1" spans="1:8">
      <c r="A13" s="24"/>
      <c r="B13" s="30"/>
      <c r="C13" s="26"/>
      <c r="D13" s="28"/>
      <c r="E13" s="28"/>
      <c r="F13" s="28">
        <f t="shared" si="0"/>
        <v>0</v>
      </c>
      <c r="G13" s="28" t="str">
        <f t="shared" si="1"/>
        <v/>
      </c>
      <c r="H13" s="29"/>
    </row>
    <row r="14" customHeight="1" spans="1:8">
      <c r="A14" s="24"/>
      <c r="B14" s="30"/>
      <c r="C14" s="26"/>
      <c r="D14" s="28"/>
      <c r="E14" s="28"/>
      <c r="F14" s="28">
        <f t="shared" si="0"/>
        <v>0</v>
      </c>
      <c r="G14" s="28" t="str">
        <f t="shared" si="1"/>
        <v/>
      </c>
      <c r="H14" s="29"/>
    </row>
    <row r="15" customHeight="1" spans="1:8">
      <c r="A15" s="24"/>
      <c r="B15" s="30"/>
      <c r="C15" s="26"/>
      <c r="D15" s="28"/>
      <c r="E15" s="28"/>
      <c r="F15" s="28">
        <f t="shared" si="0"/>
        <v>0</v>
      </c>
      <c r="G15" s="28" t="str">
        <f t="shared" si="1"/>
        <v/>
      </c>
      <c r="H15" s="29"/>
    </row>
    <row r="16" customHeight="1" spans="1:8">
      <c r="A16" s="24"/>
      <c r="B16" s="30"/>
      <c r="C16" s="26"/>
      <c r="D16" s="28"/>
      <c r="E16" s="28"/>
      <c r="F16" s="28">
        <f t="shared" si="0"/>
        <v>0</v>
      </c>
      <c r="G16" s="28" t="str">
        <f t="shared" si="1"/>
        <v/>
      </c>
      <c r="H16" s="29"/>
    </row>
    <row r="17" customHeight="1" spans="1:8">
      <c r="A17" s="24"/>
      <c r="B17" s="31"/>
      <c r="C17" s="26"/>
      <c r="D17" s="28"/>
      <c r="E17" s="28"/>
      <c r="F17" s="28">
        <f t="shared" si="0"/>
        <v>0</v>
      </c>
      <c r="G17" s="28" t="str">
        <f t="shared" si="1"/>
        <v/>
      </c>
      <c r="H17" s="29"/>
    </row>
    <row r="18" customHeight="1" spans="1:8">
      <c r="A18" s="24"/>
      <c r="B18" s="30"/>
      <c r="C18" s="26"/>
      <c r="D18" s="28"/>
      <c r="E18" s="28"/>
      <c r="F18" s="28">
        <f t="shared" si="0"/>
        <v>0</v>
      </c>
      <c r="G18" s="28" t="str">
        <f t="shared" si="1"/>
        <v/>
      </c>
      <c r="H18" s="29"/>
    </row>
    <row r="19" customHeight="1" spans="1:8">
      <c r="A19" s="24"/>
      <c r="B19" s="30"/>
      <c r="C19" s="26"/>
      <c r="D19" s="28"/>
      <c r="E19" s="28"/>
      <c r="F19" s="28">
        <f t="shared" si="0"/>
        <v>0</v>
      </c>
      <c r="G19" s="28" t="str">
        <f t="shared" si="1"/>
        <v/>
      </c>
      <c r="H19" s="29"/>
    </row>
    <row r="20" customHeight="1" spans="1:8">
      <c r="A20" s="24"/>
      <c r="B20" s="30"/>
      <c r="C20" s="26"/>
      <c r="D20" s="28"/>
      <c r="E20" s="28"/>
      <c r="F20" s="28">
        <f t="shared" si="0"/>
        <v>0</v>
      </c>
      <c r="G20" s="28" t="str">
        <f t="shared" si="1"/>
        <v/>
      </c>
      <c r="H20" s="29"/>
    </row>
    <row r="21" customHeight="1" spans="1:8">
      <c r="A21" s="24"/>
      <c r="B21" s="30"/>
      <c r="C21" s="26"/>
      <c r="D21" s="28"/>
      <c r="E21" s="28"/>
      <c r="F21" s="28">
        <f t="shared" si="0"/>
        <v>0</v>
      </c>
      <c r="G21" s="28" t="str">
        <f t="shared" si="1"/>
        <v/>
      </c>
      <c r="H21" s="29"/>
    </row>
    <row r="22" customHeight="1" spans="1:8">
      <c r="A22" s="24"/>
      <c r="B22" s="30"/>
      <c r="C22" s="26"/>
      <c r="D22" s="28"/>
      <c r="E22" s="28"/>
      <c r="F22" s="28">
        <f t="shared" si="0"/>
        <v>0</v>
      </c>
      <c r="G22" s="28" t="str">
        <f t="shared" si="1"/>
        <v/>
      </c>
      <c r="H22" s="29"/>
    </row>
    <row r="23" customHeight="1" spans="1:8">
      <c r="A23" s="24"/>
      <c r="B23" s="30"/>
      <c r="C23" s="26"/>
      <c r="D23" s="28"/>
      <c r="E23" s="28"/>
      <c r="F23" s="28">
        <f t="shared" si="0"/>
        <v>0</v>
      </c>
      <c r="G23" s="28" t="str">
        <f t="shared" si="1"/>
        <v/>
      </c>
      <c r="H23" s="29"/>
    </row>
    <row r="24" customHeight="1" spans="1:8">
      <c r="A24" s="24"/>
      <c r="B24" s="30"/>
      <c r="C24" s="26"/>
      <c r="D24" s="28"/>
      <c r="E24" s="28"/>
      <c r="F24" s="28">
        <f t="shared" si="0"/>
        <v>0</v>
      </c>
      <c r="G24" s="28" t="str">
        <f t="shared" si="1"/>
        <v/>
      </c>
      <c r="H24" s="29"/>
    </row>
    <row r="25" customHeight="1" spans="1:8">
      <c r="A25" s="24"/>
      <c r="B25" s="30"/>
      <c r="C25" s="26"/>
      <c r="D25" s="28"/>
      <c r="E25" s="28"/>
      <c r="F25" s="28">
        <f t="shared" si="0"/>
        <v>0</v>
      </c>
      <c r="G25" s="28" t="str">
        <f t="shared" si="1"/>
        <v/>
      </c>
      <c r="H25" s="29"/>
    </row>
    <row r="26" customHeight="1" spans="1:8">
      <c r="A26" s="24"/>
      <c r="B26" s="30"/>
      <c r="C26" s="26"/>
      <c r="D26" s="28"/>
      <c r="E26" s="28"/>
      <c r="F26" s="28">
        <f t="shared" si="0"/>
        <v>0</v>
      </c>
      <c r="G26" s="28" t="str">
        <f t="shared" si="1"/>
        <v/>
      </c>
      <c r="H26" s="29"/>
    </row>
    <row r="27" customHeight="1" spans="1:8">
      <c r="A27" s="32" t="s">
        <v>1425</v>
      </c>
      <c r="B27" s="63"/>
      <c r="C27" s="26"/>
      <c r="D27" s="28">
        <f>SUM(D6:D26)</f>
        <v>0</v>
      </c>
      <c r="E27" s="28">
        <f>SUM(E6:E26)</f>
        <v>0</v>
      </c>
      <c r="F27" s="28">
        <f t="shared" si="0"/>
        <v>0</v>
      </c>
      <c r="G27" s="28" t="str">
        <f t="shared" si="1"/>
        <v/>
      </c>
      <c r="H27" s="29"/>
    </row>
    <row r="28" customHeight="1" spans="1:8">
      <c r="A28" s="34" t="str">
        <f>填表信息!$A$6&amp;填表信息!$B$6</f>
        <v>产权持有人填表人：罗钰</v>
      </c>
      <c r="B28" s="34"/>
      <c r="C28" s="34"/>
      <c r="D28" s="34"/>
      <c r="E28" s="141" t="str">
        <f>填表信息!A64&amp;填表信息!B64</f>
        <v>评估人员：XXX</v>
      </c>
      <c r="F28" s="36"/>
      <c r="G28" s="36"/>
      <c r="H28" s="36"/>
    </row>
    <row r="29" customHeight="1" spans="1:4">
      <c r="A29" s="37" t="str">
        <f>填表信息!A7&amp;" "&amp;TEXT(填表信息!B7,"yyyy年mm月dd日")</f>
        <v>填表日期： 2023年11月06日</v>
      </c>
      <c r="B29" s="38"/>
      <c r="C29" s="38"/>
      <c r="D29" s="38"/>
    </row>
    <row r="35" ht="15.5"/>
  </sheetData>
  <mergeCells count="4">
    <mergeCell ref="A1:H1"/>
    <mergeCell ref="A2:H2"/>
    <mergeCell ref="A4:D4"/>
    <mergeCell ref="A27:B27"/>
  </mergeCells>
  <printOptions horizontalCentered="1"/>
  <pageMargins left="1" right="1" top="0.87" bottom="0.87" header="1.06" footer="0.51"/>
  <pageSetup paperSize="9" fitToHeight="0" orientation="landscape"/>
  <headerFooter alignWithMargins="0"/>
  <legacyDrawing r:id="rId2"/>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5">
    <tabColor rgb="FF92D050"/>
    <pageSetUpPr fitToPage="1"/>
  </sheetPr>
  <dimension ref="A1:F30"/>
  <sheetViews>
    <sheetView view="pageBreakPreview" zoomScaleNormal="100" workbookViewId="0">
      <selection activeCell="E6" sqref="E6"/>
    </sheetView>
  </sheetViews>
  <sheetFormatPr defaultColWidth="9" defaultRowHeight="15.75" customHeight="1" outlineLevelCol="5"/>
  <cols>
    <col min="1" max="1" width="8.4" style="70" customWidth="1"/>
    <col min="2" max="2" width="27.1" style="70" customWidth="1"/>
    <col min="3" max="3" width="19.1" style="70" customWidth="1"/>
    <col min="4" max="4" width="20.5" style="70" customWidth="1"/>
    <col min="5" max="5" width="19.1" style="70" customWidth="1"/>
    <col min="6" max="6" width="18.4" style="70" customWidth="1"/>
    <col min="7" max="16384" width="9" style="70"/>
  </cols>
  <sheetData>
    <row r="1" s="68" customFormat="1" ht="30" customHeight="1" spans="1:6">
      <c r="A1" s="71" t="s">
        <v>1430</v>
      </c>
      <c r="B1" s="72"/>
      <c r="C1" s="72"/>
      <c r="D1" s="72"/>
      <c r="E1" s="72"/>
      <c r="F1" s="72"/>
    </row>
    <row r="2" ht="14.1" customHeight="1" spans="1:6">
      <c r="A2" s="73" t="str">
        <f>填表信息!A17&amp;" "&amp;TEXT(填表信息!B17,"yyyy年mm月dd日")</f>
        <v>评估基准日： 2023年07月31日</v>
      </c>
      <c r="B2" s="74"/>
      <c r="C2" s="74"/>
      <c r="D2" s="74"/>
      <c r="E2" s="74"/>
      <c r="F2" s="74"/>
    </row>
    <row r="3" ht="14.1" customHeight="1" spans="1:6">
      <c r="A3" s="74"/>
      <c r="B3" s="74"/>
      <c r="C3" s="74"/>
      <c r="D3" s="74"/>
      <c r="E3" s="74"/>
      <c r="F3" s="75" t="s">
        <v>1431</v>
      </c>
    </row>
    <row r="4" customHeight="1" spans="1:6">
      <c r="A4" s="76" t="str">
        <f>填表信息!A5&amp;填表信息!B5</f>
        <v>产权持有人：北京巴布科克·威尔科克斯有限公司</v>
      </c>
      <c r="B4" s="76"/>
      <c r="C4" s="76"/>
      <c r="F4" s="77" t="s">
        <v>353</v>
      </c>
    </row>
    <row r="5" s="69" customFormat="1" customHeight="1" spans="1:6">
      <c r="A5" s="78" t="s">
        <v>354</v>
      </c>
      <c r="B5" s="78" t="s">
        <v>355</v>
      </c>
      <c r="C5" s="78" t="s">
        <v>356</v>
      </c>
      <c r="D5" s="78" t="s">
        <v>248</v>
      </c>
      <c r="E5" s="134" t="s">
        <v>683</v>
      </c>
      <c r="F5" s="78" t="s">
        <v>594</v>
      </c>
    </row>
    <row r="6" customHeight="1" spans="1:6">
      <c r="A6" s="78" t="s">
        <v>120</v>
      </c>
      <c r="B6" s="29" t="s">
        <v>1432</v>
      </c>
      <c r="C6" s="135">
        <f>'5-1短期借款'!H27</f>
        <v>0</v>
      </c>
      <c r="D6" s="79">
        <f>'5-1短期借款'!J27</f>
        <v>0</v>
      </c>
      <c r="E6" s="79">
        <f>D6-C6</f>
        <v>0</v>
      </c>
      <c r="F6" s="136" t="str">
        <f>IF(C6=0,"",E6/C6*100)</f>
        <v/>
      </c>
    </row>
    <row r="7" customHeight="1" spans="1:6">
      <c r="A7" s="78" t="s">
        <v>122</v>
      </c>
      <c r="B7" s="29" t="s">
        <v>1433</v>
      </c>
      <c r="C7" s="135">
        <f>'5-2交易性金融负债'!E27</f>
        <v>0</v>
      </c>
      <c r="D7" s="135">
        <f>'5-2交易性金融负债'!F27</f>
        <v>0</v>
      </c>
      <c r="E7" s="79">
        <f t="shared" ref="E7:E28" si="0">D7-C7</f>
        <v>0</v>
      </c>
      <c r="F7" s="136" t="str">
        <f t="shared" ref="F7:F18" si="1">IF(C7=0,"",E7/C7*100)</f>
        <v/>
      </c>
    </row>
    <row r="8" customHeight="1" spans="1:6">
      <c r="A8" s="78" t="s">
        <v>124</v>
      </c>
      <c r="B8" s="137" t="s">
        <v>123</v>
      </c>
      <c r="C8" s="135">
        <f>'5-3衍生金融负债'!E27</f>
        <v>0</v>
      </c>
      <c r="D8" s="135">
        <f>'5-3衍生金融负债'!F27</f>
        <v>0</v>
      </c>
      <c r="E8" s="79">
        <f t="shared" si="0"/>
        <v>0</v>
      </c>
      <c r="F8" s="136" t="str">
        <f t="shared" si="1"/>
        <v/>
      </c>
    </row>
    <row r="9" customHeight="1" spans="1:6">
      <c r="A9" s="78" t="s">
        <v>126</v>
      </c>
      <c r="B9" s="29" t="s">
        <v>1434</v>
      </c>
      <c r="C9" s="135">
        <f>'5-4应付票据'!F27</f>
        <v>0</v>
      </c>
      <c r="D9" s="135">
        <f>'5-4应付票据'!G27</f>
        <v>0</v>
      </c>
      <c r="E9" s="79">
        <f t="shared" si="0"/>
        <v>0</v>
      </c>
      <c r="F9" s="136" t="str">
        <f t="shared" si="1"/>
        <v/>
      </c>
    </row>
    <row r="10" customHeight="1" spans="1:6">
      <c r="A10" s="78" t="s">
        <v>128</v>
      </c>
      <c r="B10" s="29" t="s">
        <v>1435</v>
      </c>
      <c r="C10" s="135">
        <f>'5-5应付账款'!M40</f>
        <v>0</v>
      </c>
      <c r="D10" s="135">
        <f>'5-5应付账款'!N40</f>
        <v>0</v>
      </c>
      <c r="E10" s="79">
        <f t="shared" si="0"/>
        <v>0</v>
      </c>
      <c r="F10" s="136" t="str">
        <f t="shared" si="1"/>
        <v/>
      </c>
    </row>
    <row r="11" customHeight="1" spans="1:6">
      <c r="A11" s="78" t="s">
        <v>130</v>
      </c>
      <c r="B11" s="29" t="s">
        <v>1436</v>
      </c>
      <c r="C11" s="135">
        <f>'5-6预收账款'!M36</f>
        <v>0</v>
      </c>
      <c r="D11" s="135">
        <f>'5-6预收账款'!N36</f>
        <v>0</v>
      </c>
      <c r="E11" s="79">
        <f t="shared" si="0"/>
        <v>0</v>
      </c>
      <c r="F11" s="136" t="str">
        <f t="shared" si="1"/>
        <v/>
      </c>
    </row>
    <row r="12" customHeight="1" spans="1:6">
      <c r="A12" s="78" t="s">
        <v>132</v>
      </c>
      <c r="B12" s="29" t="s">
        <v>1437</v>
      </c>
      <c r="C12" s="135">
        <f>'5-7合同负债'!E27</f>
        <v>0</v>
      </c>
      <c r="D12" s="135">
        <f>'5-7合同负债'!F27</f>
        <v>0</v>
      </c>
      <c r="E12" s="79">
        <f t="shared" si="0"/>
        <v>0</v>
      </c>
      <c r="F12" s="136" t="str">
        <f t="shared" si="1"/>
        <v/>
      </c>
    </row>
    <row r="13" customHeight="1" spans="1:6">
      <c r="A13" s="78" t="s">
        <v>134</v>
      </c>
      <c r="B13" s="29" t="s">
        <v>1438</v>
      </c>
      <c r="C13" s="135">
        <f>'5-8职工薪酬'!D27</f>
        <v>0</v>
      </c>
      <c r="D13" s="135">
        <f>'5-8职工薪酬'!E27</f>
        <v>0</v>
      </c>
      <c r="E13" s="79">
        <f t="shared" si="0"/>
        <v>0</v>
      </c>
      <c r="F13" s="136" t="str">
        <f t="shared" si="1"/>
        <v/>
      </c>
    </row>
    <row r="14" customHeight="1" spans="1:6">
      <c r="A14" s="78" t="s">
        <v>136</v>
      </c>
      <c r="B14" s="29" t="s">
        <v>1439</v>
      </c>
      <c r="C14" s="135">
        <f>'5-9应交税费'!E25</f>
        <v>0</v>
      </c>
      <c r="D14" s="135">
        <f>'5-9应交税费'!F25</f>
        <v>0</v>
      </c>
      <c r="E14" s="79">
        <f t="shared" si="0"/>
        <v>0</v>
      </c>
      <c r="F14" s="136" t="str">
        <f t="shared" si="1"/>
        <v/>
      </c>
    </row>
    <row r="15" customHeight="1" spans="1:6">
      <c r="A15" s="78" t="s">
        <v>138</v>
      </c>
      <c r="B15" s="29" t="s">
        <v>1440</v>
      </c>
      <c r="C15" s="135">
        <f>'5-10其他应付款汇总'!C24</f>
        <v>0</v>
      </c>
      <c r="D15" s="135">
        <f>'5-10其他应付款汇总'!D24</f>
        <v>0</v>
      </c>
      <c r="E15" s="79">
        <f t="shared" si="0"/>
        <v>0</v>
      </c>
      <c r="F15" s="136" t="str">
        <f t="shared" si="1"/>
        <v/>
      </c>
    </row>
    <row r="16" customHeight="1" spans="1:6">
      <c r="A16" s="78" t="s">
        <v>140</v>
      </c>
      <c r="B16" s="29" t="s">
        <v>1441</v>
      </c>
      <c r="C16" s="135">
        <f>'5-11持有待售负债'!E28</f>
        <v>0</v>
      </c>
      <c r="D16" s="135">
        <f>'5-11持有待售负债'!F28</f>
        <v>0</v>
      </c>
      <c r="E16" s="79">
        <f t="shared" si="0"/>
        <v>0</v>
      </c>
      <c r="F16" s="136" t="str">
        <f t="shared" si="1"/>
        <v/>
      </c>
    </row>
    <row r="17" customHeight="1" spans="1:6">
      <c r="A17" s="78" t="s">
        <v>142</v>
      </c>
      <c r="B17" s="59" t="s">
        <v>1442</v>
      </c>
      <c r="C17" s="135">
        <f>'5-12一年到期非流动负债'!F28</f>
        <v>0</v>
      </c>
      <c r="D17" s="135">
        <f>'5-12一年到期非流动负债'!G28</f>
        <v>0</v>
      </c>
      <c r="E17" s="79">
        <f t="shared" si="0"/>
        <v>0</v>
      </c>
      <c r="F17" s="136" t="str">
        <f t="shared" si="1"/>
        <v/>
      </c>
    </row>
    <row r="18" customHeight="1" spans="1:6">
      <c r="A18" s="78" t="s">
        <v>144</v>
      </c>
      <c r="B18" s="29" t="s">
        <v>1443</v>
      </c>
      <c r="C18" s="135">
        <f>'5-13其他流动负债'!E28</f>
        <v>0</v>
      </c>
      <c r="D18" s="135">
        <f>'5-13其他流动负债'!F28</f>
        <v>0</v>
      </c>
      <c r="E18" s="79">
        <f t="shared" si="0"/>
        <v>0</v>
      </c>
      <c r="F18" s="136" t="str">
        <f t="shared" si="1"/>
        <v/>
      </c>
    </row>
    <row r="19" customHeight="1" spans="1:6">
      <c r="A19" s="80"/>
      <c r="B19" s="138"/>
      <c r="C19" s="135"/>
      <c r="D19" s="79"/>
      <c r="E19" s="79"/>
      <c r="F19" s="136"/>
    </row>
    <row r="20" customHeight="1" spans="1:6">
      <c r="A20" s="80"/>
      <c r="B20" s="138"/>
      <c r="C20" s="135"/>
      <c r="D20" s="79"/>
      <c r="E20" s="79"/>
      <c r="F20" s="136"/>
    </row>
    <row r="21" customHeight="1" spans="1:6">
      <c r="A21" s="80"/>
      <c r="B21" s="138"/>
      <c r="C21" s="135"/>
      <c r="D21" s="79"/>
      <c r="E21" s="79"/>
      <c r="F21" s="136"/>
    </row>
    <row r="22" customHeight="1" spans="1:6">
      <c r="A22" s="80"/>
      <c r="B22" s="138"/>
      <c r="C22" s="135"/>
      <c r="D22" s="79"/>
      <c r="E22" s="79"/>
      <c r="F22" s="136"/>
    </row>
    <row r="23" customHeight="1" spans="1:6">
      <c r="A23" s="80"/>
      <c r="B23" s="138"/>
      <c r="C23" s="135"/>
      <c r="D23" s="79"/>
      <c r="E23" s="79"/>
      <c r="F23" s="136"/>
    </row>
    <row r="24" customHeight="1" spans="1:6">
      <c r="A24" s="80"/>
      <c r="B24" s="138"/>
      <c r="C24" s="135"/>
      <c r="D24" s="79"/>
      <c r="E24" s="79"/>
      <c r="F24" s="136"/>
    </row>
    <row r="25" customHeight="1" spans="1:6">
      <c r="A25" s="80"/>
      <c r="B25" s="138"/>
      <c r="C25" s="135"/>
      <c r="D25" s="79"/>
      <c r="E25" s="79"/>
      <c r="F25" s="136"/>
    </row>
    <row r="26" customHeight="1" spans="1:6">
      <c r="A26" s="78"/>
      <c r="B26" s="139"/>
      <c r="C26" s="135"/>
      <c r="D26" s="79"/>
      <c r="E26" s="79"/>
      <c r="F26" s="136"/>
    </row>
    <row r="27" customHeight="1" spans="1:6">
      <c r="A27" s="78"/>
      <c r="B27" s="139"/>
      <c r="C27" s="135"/>
      <c r="D27" s="79"/>
      <c r="E27" s="79"/>
      <c r="F27" s="136"/>
    </row>
    <row r="28" customHeight="1" spans="1:6">
      <c r="A28" s="134" t="s">
        <v>117</v>
      </c>
      <c r="B28" s="140"/>
      <c r="C28" s="135">
        <f>SUM(C6:C27)</f>
        <v>0</v>
      </c>
      <c r="D28" s="135">
        <f>SUM(D6:D27)</f>
        <v>0</v>
      </c>
      <c r="E28" s="79">
        <f t="shared" si="0"/>
        <v>0</v>
      </c>
      <c r="F28" s="136" t="str">
        <f t="shared" ref="F28" si="2">IF(C28=0,"",E28/C28*100)</f>
        <v/>
      </c>
    </row>
    <row r="29" customHeight="1" spans="1:6">
      <c r="A29" s="88"/>
      <c r="D29" s="87" t="str">
        <f>填表信息!A65&amp;填表信息!B65</f>
        <v>评估人员：XXX</v>
      </c>
      <c r="E29" s="87"/>
      <c r="F29" s="87"/>
    </row>
    <row r="30" customHeight="1" spans="1:1">
      <c r="A30" s="88"/>
    </row>
  </sheetData>
  <mergeCells count="4">
    <mergeCell ref="A1:F1"/>
    <mergeCell ref="A2:F2"/>
    <mergeCell ref="A4:C4"/>
    <mergeCell ref="A28:B28"/>
  </mergeCells>
  <printOptions horizontalCentered="1"/>
  <pageMargins left="1" right="1" top="0.87" bottom="0.87" header="1.06" footer="0.51"/>
  <pageSetup paperSize="9" fitToHeight="0" orientation="landscape"/>
  <headerFooter alignWithMargins="0"/>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6">
    <pageSetUpPr fitToPage="1"/>
  </sheetPr>
  <dimension ref="A1:K29"/>
  <sheetViews>
    <sheetView view="pageBreakPreview" zoomScaleNormal="100" topLeftCell="A6" workbookViewId="0">
      <selection activeCell="E6" sqref="E6"/>
    </sheetView>
  </sheetViews>
  <sheetFormatPr defaultColWidth="9" defaultRowHeight="15.75" customHeight="1"/>
  <cols>
    <col min="1" max="1" width="5.5" style="13" customWidth="1"/>
    <col min="2" max="2" width="19.6" style="13" customWidth="1"/>
    <col min="3" max="3" width="7.5" style="13" customWidth="1"/>
    <col min="4" max="4" width="7.6" style="13" customWidth="1"/>
    <col min="5" max="6" width="7.1" style="13" customWidth="1"/>
    <col min="7" max="7" width="10.6" style="13" customWidth="1"/>
    <col min="8" max="8" width="13.1" style="13" customWidth="1"/>
    <col min="9" max="9" width="15.5" style="13" customWidth="1"/>
    <col min="10" max="10" width="12.9" style="13" customWidth="1"/>
    <col min="11" max="11" width="10.6" style="13" customWidth="1"/>
    <col min="12" max="16384" width="9" style="13"/>
  </cols>
  <sheetData>
    <row r="1" s="11" customFormat="1" ht="30" customHeight="1" spans="1:11">
      <c r="A1" s="14" t="s">
        <v>1444</v>
      </c>
      <c r="B1" s="15"/>
      <c r="C1" s="15"/>
      <c r="D1" s="15"/>
      <c r="E1" s="15"/>
      <c r="F1" s="15"/>
      <c r="G1" s="15"/>
      <c r="H1" s="15"/>
      <c r="I1" s="15"/>
      <c r="J1" s="15"/>
      <c r="K1" s="15"/>
    </row>
    <row r="2" ht="14.1" customHeight="1" spans="1:11">
      <c r="A2" s="16" t="str">
        <f>填表信息!A17&amp;" "&amp;TEXT(填表信息!B17,"yyyy年mm月dd日")</f>
        <v>评估基准日： 2023年07月31日</v>
      </c>
      <c r="B2" s="17"/>
      <c r="C2" s="17"/>
      <c r="D2" s="17"/>
      <c r="E2" s="17"/>
      <c r="F2" s="17"/>
      <c r="G2" s="17"/>
      <c r="H2" s="18"/>
      <c r="I2" s="18"/>
      <c r="J2" s="18"/>
      <c r="K2" s="18"/>
    </row>
    <row r="3" ht="14.1" customHeight="1" spans="1:11">
      <c r="A3" s="17"/>
      <c r="B3" s="17"/>
      <c r="C3" s="17"/>
      <c r="D3" s="17"/>
      <c r="E3" s="17"/>
      <c r="F3" s="17"/>
      <c r="G3" s="17"/>
      <c r="H3" s="18"/>
      <c r="I3" s="18"/>
      <c r="J3" s="18"/>
      <c r="K3" s="19" t="s">
        <v>1445</v>
      </c>
    </row>
    <row r="4" customHeight="1" spans="1:11">
      <c r="A4" s="20" t="str">
        <f>填表信息!A5&amp;填表信息!B5</f>
        <v>产权持有人：北京巴布科克·威尔科克斯有限公司</v>
      </c>
      <c r="B4" s="20"/>
      <c r="C4" s="20"/>
      <c r="K4" s="21" t="s">
        <v>353</v>
      </c>
    </row>
    <row r="5" s="12" customFormat="1" customHeight="1" spans="1:11">
      <c r="A5" s="22" t="s">
        <v>511</v>
      </c>
      <c r="B5" s="22" t="s">
        <v>1446</v>
      </c>
      <c r="C5" s="22" t="s">
        <v>576</v>
      </c>
      <c r="D5" s="22" t="s">
        <v>604</v>
      </c>
      <c r="E5" s="22" t="s">
        <v>1447</v>
      </c>
      <c r="F5" s="22" t="s">
        <v>1448</v>
      </c>
      <c r="G5" s="22" t="s">
        <v>1449</v>
      </c>
      <c r="H5" s="23" t="s">
        <v>356</v>
      </c>
      <c r="I5" s="22" t="s">
        <v>1450</v>
      </c>
      <c r="J5" s="22" t="s">
        <v>248</v>
      </c>
      <c r="K5" s="22" t="s">
        <v>516</v>
      </c>
    </row>
    <row r="6" customHeight="1" spans="1:11">
      <c r="A6" s="24"/>
      <c r="B6" s="30"/>
      <c r="C6" s="26"/>
      <c r="D6" s="26"/>
      <c r="E6" s="26"/>
      <c r="F6" s="24"/>
      <c r="G6" s="28"/>
      <c r="H6" s="28"/>
      <c r="I6" s="67"/>
      <c r="J6" s="28"/>
      <c r="K6" s="29"/>
    </row>
    <row r="7" customHeight="1" spans="1:11">
      <c r="A7" s="24"/>
      <c r="B7" s="30"/>
      <c r="C7" s="26"/>
      <c r="D7" s="26"/>
      <c r="E7" s="24"/>
      <c r="F7" s="24"/>
      <c r="G7" s="28"/>
      <c r="H7" s="28"/>
      <c r="I7" s="67"/>
      <c r="J7" s="28"/>
      <c r="K7" s="29"/>
    </row>
    <row r="8" customHeight="1" spans="1:11">
      <c r="A8" s="24"/>
      <c r="B8" s="30"/>
      <c r="C8" s="26"/>
      <c r="D8" s="26"/>
      <c r="E8" s="24"/>
      <c r="F8" s="24"/>
      <c r="G8" s="28"/>
      <c r="H8" s="28"/>
      <c r="I8" s="67"/>
      <c r="J8" s="28"/>
      <c r="K8" s="29"/>
    </row>
    <row r="9" customHeight="1" spans="1:11">
      <c r="A9" s="24"/>
      <c r="B9" s="30"/>
      <c r="C9" s="26"/>
      <c r="D9" s="26"/>
      <c r="E9" s="24"/>
      <c r="F9" s="24"/>
      <c r="G9" s="28"/>
      <c r="H9" s="28"/>
      <c r="I9" s="67"/>
      <c r="J9" s="28"/>
      <c r="K9" s="29"/>
    </row>
    <row r="10" customHeight="1" spans="1:11">
      <c r="A10" s="24"/>
      <c r="B10" s="30"/>
      <c r="C10" s="26"/>
      <c r="D10" s="26"/>
      <c r="E10" s="24"/>
      <c r="F10" s="24"/>
      <c r="G10" s="28"/>
      <c r="H10" s="28"/>
      <c r="I10" s="67"/>
      <c r="J10" s="28"/>
      <c r="K10" s="29"/>
    </row>
    <row r="11" customHeight="1" spans="1:11">
      <c r="A11" s="24"/>
      <c r="B11" s="30"/>
      <c r="C11" s="26"/>
      <c r="D11" s="26"/>
      <c r="E11" s="24"/>
      <c r="F11" s="24"/>
      <c r="G11" s="28"/>
      <c r="H11" s="28"/>
      <c r="I11" s="67"/>
      <c r="J11" s="28"/>
      <c r="K11" s="29"/>
    </row>
    <row r="12" customHeight="1" spans="1:11">
      <c r="A12" s="24"/>
      <c r="B12" s="30"/>
      <c r="C12" s="26"/>
      <c r="D12" s="26"/>
      <c r="E12" s="24"/>
      <c r="F12" s="24"/>
      <c r="G12" s="28"/>
      <c r="H12" s="28"/>
      <c r="I12" s="67"/>
      <c r="J12" s="28"/>
      <c r="K12" s="29"/>
    </row>
    <row r="13" customHeight="1" spans="1:11">
      <c r="A13" s="24"/>
      <c r="B13" s="30"/>
      <c r="C13" s="26"/>
      <c r="D13" s="26"/>
      <c r="E13" s="24"/>
      <c r="F13" s="24"/>
      <c r="G13" s="28"/>
      <c r="H13" s="28"/>
      <c r="I13" s="67"/>
      <c r="J13" s="28"/>
      <c r="K13" s="29"/>
    </row>
    <row r="14" customHeight="1" spans="1:11">
      <c r="A14" s="24"/>
      <c r="B14" s="30"/>
      <c r="C14" s="26"/>
      <c r="D14" s="26"/>
      <c r="E14" s="24"/>
      <c r="F14" s="24"/>
      <c r="G14" s="28"/>
      <c r="H14" s="28"/>
      <c r="I14" s="67"/>
      <c r="J14" s="28"/>
      <c r="K14" s="29"/>
    </row>
    <row r="15" customHeight="1" spans="1:11">
      <c r="A15" s="24"/>
      <c r="B15" s="30"/>
      <c r="C15" s="26"/>
      <c r="D15" s="26"/>
      <c r="E15" s="24"/>
      <c r="F15" s="24"/>
      <c r="G15" s="28"/>
      <c r="H15" s="28"/>
      <c r="I15" s="67"/>
      <c r="J15" s="28"/>
      <c r="K15" s="29"/>
    </row>
    <row r="16" customHeight="1" spans="1:11">
      <c r="A16" s="24"/>
      <c r="B16" s="30"/>
      <c r="C16" s="26"/>
      <c r="D16" s="26"/>
      <c r="E16" s="24"/>
      <c r="F16" s="24"/>
      <c r="G16" s="28"/>
      <c r="H16" s="28"/>
      <c r="I16" s="67"/>
      <c r="J16" s="28"/>
      <c r="K16" s="29"/>
    </row>
    <row r="17" customHeight="1" spans="1:11">
      <c r="A17" s="24"/>
      <c r="B17" s="31"/>
      <c r="C17" s="26"/>
      <c r="D17" s="26"/>
      <c r="E17" s="24"/>
      <c r="F17" s="24"/>
      <c r="G17" s="28"/>
      <c r="H17" s="28"/>
      <c r="I17" s="67"/>
      <c r="J17" s="28"/>
      <c r="K17" s="29"/>
    </row>
    <row r="18" customHeight="1" spans="1:11">
      <c r="A18" s="24"/>
      <c r="B18" s="30"/>
      <c r="C18" s="26"/>
      <c r="D18" s="26"/>
      <c r="E18" s="24"/>
      <c r="F18" s="24"/>
      <c r="G18" s="28"/>
      <c r="H18" s="28"/>
      <c r="I18" s="67"/>
      <c r="J18" s="28"/>
      <c r="K18" s="29"/>
    </row>
    <row r="19" customHeight="1" spans="1:11">
      <c r="A19" s="24"/>
      <c r="B19" s="30"/>
      <c r="C19" s="26"/>
      <c r="D19" s="26"/>
      <c r="E19" s="24"/>
      <c r="F19" s="24"/>
      <c r="G19" s="28"/>
      <c r="H19" s="28"/>
      <c r="I19" s="67"/>
      <c r="J19" s="28"/>
      <c r="K19" s="29"/>
    </row>
    <row r="20" customHeight="1" spans="1:11">
      <c r="A20" s="24"/>
      <c r="B20" s="30"/>
      <c r="C20" s="26"/>
      <c r="D20" s="26"/>
      <c r="E20" s="24"/>
      <c r="F20" s="24"/>
      <c r="G20" s="28"/>
      <c r="H20" s="28"/>
      <c r="I20" s="67"/>
      <c r="J20" s="28"/>
      <c r="K20" s="29"/>
    </row>
    <row r="21" customHeight="1" spans="1:11">
      <c r="A21" s="24"/>
      <c r="B21" s="30"/>
      <c r="C21" s="26"/>
      <c r="D21" s="26"/>
      <c r="E21" s="24"/>
      <c r="F21" s="24"/>
      <c r="G21" s="28"/>
      <c r="H21" s="28"/>
      <c r="I21" s="67"/>
      <c r="J21" s="28"/>
      <c r="K21" s="29"/>
    </row>
    <row r="22" customHeight="1" spans="1:11">
      <c r="A22" s="24"/>
      <c r="B22" s="30"/>
      <c r="C22" s="26"/>
      <c r="D22" s="26"/>
      <c r="E22" s="24"/>
      <c r="F22" s="24"/>
      <c r="G22" s="28"/>
      <c r="H22" s="28"/>
      <c r="I22" s="67"/>
      <c r="J22" s="28"/>
      <c r="K22" s="29"/>
    </row>
    <row r="23" customHeight="1" spans="1:11">
      <c r="A23" s="24"/>
      <c r="B23" s="30"/>
      <c r="C23" s="26"/>
      <c r="D23" s="26"/>
      <c r="E23" s="24"/>
      <c r="F23" s="24"/>
      <c r="G23" s="28"/>
      <c r="H23" s="28"/>
      <c r="I23" s="67"/>
      <c r="J23" s="28"/>
      <c r="K23" s="29"/>
    </row>
    <row r="24" customHeight="1" spans="1:11">
      <c r="A24" s="24"/>
      <c r="B24" s="30"/>
      <c r="C24" s="26"/>
      <c r="D24" s="26"/>
      <c r="E24" s="24"/>
      <c r="F24" s="24"/>
      <c r="G24" s="28"/>
      <c r="H24" s="28"/>
      <c r="I24" s="67"/>
      <c r="J24" s="28"/>
      <c r="K24" s="29"/>
    </row>
    <row r="25" customHeight="1" spans="1:11">
      <c r="A25" s="24"/>
      <c r="B25" s="30"/>
      <c r="C25" s="26"/>
      <c r="D25" s="26"/>
      <c r="E25" s="24"/>
      <c r="F25" s="24"/>
      <c r="G25" s="28"/>
      <c r="H25" s="28"/>
      <c r="I25" s="67"/>
      <c r="J25" s="28"/>
      <c r="K25" s="29"/>
    </row>
    <row r="26" customHeight="1" spans="1:11">
      <c r="A26" s="24"/>
      <c r="B26" s="30"/>
      <c r="C26" s="26"/>
      <c r="D26" s="26"/>
      <c r="E26" s="24"/>
      <c r="F26" s="24"/>
      <c r="G26" s="28"/>
      <c r="H26" s="28"/>
      <c r="I26" s="67"/>
      <c r="J26" s="28"/>
      <c r="K26" s="29"/>
    </row>
    <row r="27" customHeight="1" spans="1:11">
      <c r="A27" s="32" t="s">
        <v>529</v>
      </c>
      <c r="B27" s="63"/>
      <c r="C27" s="26"/>
      <c r="D27" s="26"/>
      <c r="E27" s="24"/>
      <c r="F27" s="24"/>
      <c r="G27" s="28"/>
      <c r="H27" s="28">
        <f>SUM(H6:H26)</f>
        <v>0</v>
      </c>
      <c r="I27" s="67"/>
      <c r="J27" s="28">
        <f>SUM(J6:J26)</f>
        <v>0</v>
      </c>
      <c r="K27" s="29"/>
    </row>
    <row r="28" customHeight="1" spans="1:11">
      <c r="A28" s="34" t="str">
        <f>填表信息!$A$6&amp;填表信息!$B$6</f>
        <v>产权持有人填表人：罗钰</v>
      </c>
      <c r="B28" s="34"/>
      <c r="C28" s="34"/>
      <c r="D28" s="34"/>
      <c r="H28" s="36" t="str">
        <f>填表信息!A66&amp;填表信息!B66</f>
        <v>评估人员：XXX</v>
      </c>
      <c r="I28" s="36"/>
      <c r="J28" s="36"/>
      <c r="K28" s="36"/>
    </row>
    <row r="29" customHeight="1" spans="1:4">
      <c r="A29" s="37" t="str">
        <f>填表信息!A7&amp;" "&amp;TEXT(填表信息!B7,"yyyy年mm月dd日")</f>
        <v>填表日期： 2023年11月06日</v>
      </c>
      <c r="B29" s="38"/>
      <c r="C29" s="38"/>
      <c r="D29" s="38"/>
    </row>
  </sheetData>
  <mergeCells count="4">
    <mergeCell ref="A1:K1"/>
    <mergeCell ref="A2:K2"/>
    <mergeCell ref="A4:C4"/>
    <mergeCell ref="A27:B27"/>
  </mergeCells>
  <printOptions horizontalCentered="1"/>
  <pageMargins left="1" right="1" top="0.87" bottom="0.87" header="1.06" footer="0.51"/>
  <pageSetup paperSize="9" scale="99" fitToHeight="0" orientation="landscape"/>
  <headerFooter alignWithMargins="0"/>
  <legacyDrawing r:id="rId2"/>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7">
    <pageSetUpPr fitToPage="1"/>
  </sheetPr>
  <dimension ref="A1:G29"/>
  <sheetViews>
    <sheetView view="pageBreakPreview" zoomScaleNormal="100" topLeftCell="A6" workbookViewId="0">
      <selection activeCell="E6" sqref="E6"/>
    </sheetView>
  </sheetViews>
  <sheetFormatPr defaultColWidth="9" defaultRowHeight="15.75" customHeight="1" outlineLevelCol="6"/>
  <cols>
    <col min="1" max="1" width="5.6" style="13" customWidth="1"/>
    <col min="2" max="2" width="26.1" style="13" customWidth="1"/>
    <col min="3" max="3" width="12.1" style="13" customWidth="1"/>
    <col min="4" max="4" width="18" style="13" customWidth="1"/>
    <col min="5" max="5" width="16.5" style="13" customWidth="1"/>
    <col min="6" max="6" width="17.5" style="13" customWidth="1"/>
    <col min="7" max="7" width="16.9" style="13" customWidth="1"/>
    <col min="8" max="16384" width="9" style="13"/>
  </cols>
  <sheetData>
    <row r="1" s="11" customFormat="1" ht="30" customHeight="1" spans="1:7">
      <c r="A1" s="14" t="s">
        <v>1451</v>
      </c>
      <c r="B1" s="15"/>
      <c r="C1" s="15"/>
      <c r="D1" s="15"/>
      <c r="E1" s="15"/>
      <c r="F1" s="15"/>
      <c r="G1" s="15"/>
    </row>
    <row r="2" ht="14.1" customHeight="1" spans="1:7">
      <c r="A2" s="16" t="str">
        <f>填表信息!A17&amp;" "&amp;TEXT(填表信息!B17,"yyyy年mm月dd日")</f>
        <v>评估基准日： 2023年07月31日</v>
      </c>
      <c r="B2" s="17"/>
      <c r="C2" s="17"/>
      <c r="D2" s="17"/>
      <c r="E2" s="17"/>
      <c r="F2" s="17"/>
      <c r="G2" s="18"/>
    </row>
    <row r="3" ht="14.1" customHeight="1" spans="1:7">
      <c r="A3" s="17"/>
      <c r="B3" s="17"/>
      <c r="C3" s="17"/>
      <c r="D3" s="17"/>
      <c r="E3" s="17"/>
      <c r="F3" s="17"/>
      <c r="G3" s="19" t="s">
        <v>1452</v>
      </c>
    </row>
    <row r="4" customHeight="1" spans="1:7">
      <c r="A4" s="20" t="str">
        <f>填表信息!A5&amp;填表信息!B5</f>
        <v>产权持有人：北京巴布科克·威尔科克斯有限公司</v>
      </c>
      <c r="B4" s="20"/>
      <c r="C4" s="20"/>
      <c r="D4" s="20"/>
      <c r="G4" s="21" t="s">
        <v>353</v>
      </c>
    </row>
    <row r="5" s="12" customFormat="1" customHeight="1" spans="1:7">
      <c r="A5" s="22" t="s">
        <v>511</v>
      </c>
      <c r="B5" s="22" t="s">
        <v>1453</v>
      </c>
      <c r="C5" s="22" t="s">
        <v>576</v>
      </c>
      <c r="D5" s="22" t="s">
        <v>575</v>
      </c>
      <c r="E5" s="23" t="s">
        <v>356</v>
      </c>
      <c r="F5" s="22" t="s">
        <v>248</v>
      </c>
      <c r="G5" s="22" t="s">
        <v>516</v>
      </c>
    </row>
    <row r="6" customHeight="1" spans="1:7">
      <c r="A6" s="24"/>
      <c r="B6" s="30"/>
      <c r="C6" s="26"/>
      <c r="D6" s="24"/>
      <c r="E6" s="28"/>
      <c r="F6" s="28"/>
      <c r="G6" s="29"/>
    </row>
    <row r="7" customHeight="1" spans="1:7">
      <c r="A7" s="24"/>
      <c r="B7" s="30"/>
      <c r="C7" s="26"/>
      <c r="D7" s="24"/>
      <c r="E7" s="28"/>
      <c r="F7" s="28"/>
      <c r="G7" s="29"/>
    </row>
    <row r="8" customHeight="1" spans="1:7">
      <c r="A8" s="24"/>
      <c r="B8" s="30"/>
      <c r="C8" s="26"/>
      <c r="D8" s="24"/>
      <c r="E8" s="28"/>
      <c r="F8" s="28"/>
      <c r="G8" s="29"/>
    </row>
    <row r="9" customHeight="1" spans="1:7">
      <c r="A9" s="24"/>
      <c r="B9" s="30"/>
      <c r="C9" s="26"/>
      <c r="D9" s="24"/>
      <c r="E9" s="28"/>
      <c r="F9" s="28"/>
      <c r="G9" s="29"/>
    </row>
    <row r="10" customHeight="1" spans="1:7">
      <c r="A10" s="24"/>
      <c r="B10" s="30"/>
      <c r="C10" s="26"/>
      <c r="D10" s="24"/>
      <c r="E10" s="28"/>
      <c r="F10" s="28"/>
      <c r="G10" s="29"/>
    </row>
    <row r="11" customHeight="1" spans="1:7">
      <c r="A11" s="24"/>
      <c r="B11" s="30"/>
      <c r="C11" s="26"/>
      <c r="D11" s="24"/>
      <c r="E11" s="28"/>
      <c r="F11" s="28"/>
      <c r="G11" s="29"/>
    </row>
    <row r="12" customHeight="1" spans="1:7">
      <c r="A12" s="24"/>
      <c r="B12" s="30"/>
      <c r="C12" s="26"/>
      <c r="D12" s="24"/>
      <c r="E12" s="28"/>
      <c r="F12" s="28"/>
      <c r="G12" s="29"/>
    </row>
    <row r="13" customHeight="1" spans="1:7">
      <c r="A13" s="24"/>
      <c r="B13" s="30"/>
      <c r="C13" s="26"/>
      <c r="D13" s="24"/>
      <c r="E13" s="28"/>
      <c r="F13" s="28"/>
      <c r="G13" s="29"/>
    </row>
    <row r="14" customHeight="1" spans="1:7">
      <c r="A14" s="24"/>
      <c r="B14" s="30"/>
      <c r="C14" s="26"/>
      <c r="D14" s="24"/>
      <c r="E14" s="28"/>
      <c r="F14" s="28"/>
      <c r="G14" s="29"/>
    </row>
    <row r="15" customHeight="1" spans="1:7">
      <c r="A15" s="24"/>
      <c r="B15" s="30"/>
      <c r="C15" s="26"/>
      <c r="D15" s="24"/>
      <c r="E15" s="28"/>
      <c r="F15" s="28"/>
      <c r="G15" s="29"/>
    </row>
    <row r="16" customHeight="1" spans="1:7">
      <c r="A16" s="24"/>
      <c r="B16" s="30"/>
      <c r="C16" s="26"/>
      <c r="D16" s="24"/>
      <c r="E16" s="28"/>
      <c r="F16" s="28"/>
      <c r="G16" s="29"/>
    </row>
    <row r="17" customHeight="1" spans="1:7">
      <c r="A17" s="24"/>
      <c r="B17" s="31"/>
      <c r="C17" s="26"/>
      <c r="D17" s="24"/>
      <c r="E17" s="28"/>
      <c r="F17" s="28"/>
      <c r="G17" s="29"/>
    </row>
    <row r="18" customHeight="1" spans="1:7">
      <c r="A18" s="24"/>
      <c r="B18" s="30"/>
      <c r="C18" s="26"/>
      <c r="D18" s="24"/>
      <c r="E18" s="28"/>
      <c r="F18" s="28"/>
      <c r="G18" s="29"/>
    </row>
    <row r="19" customHeight="1" spans="1:7">
      <c r="A19" s="24"/>
      <c r="B19" s="30"/>
      <c r="C19" s="26"/>
      <c r="D19" s="24"/>
      <c r="E19" s="28"/>
      <c r="F19" s="28"/>
      <c r="G19" s="29"/>
    </row>
    <row r="20" customHeight="1" spans="1:7">
      <c r="A20" s="24"/>
      <c r="B20" s="30"/>
      <c r="C20" s="26"/>
      <c r="D20" s="24"/>
      <c r="E20" s="28"/>
      <c r="F20" s="28"/>
      <c r="G20" s="29"/>
    </row>
    <row r="21" customHeight="1" spans="1:7">
      <c r="A21" s="24"/>
      <c r="B21" s="30"/>
      <c r="C21" s="26"/>
      <c r="D21" s="24"/>
      <c r="E21" s="28"/>
      <c r="F21" s="28"/>
      <c r="G21" s="29"/>
    </row>
    <row r="22" customHeight="1" spans="1:7">
      <c r="A22" s="24"/>
      <c r="B22" s="30"/>
      <c r="C22" s="26"/>
      <c r="D22" s="24"/>
      <c r="E22" s="28"/>
      <c r="F22" s="28"/>
      <c r="G22" s="29"/>
    </row>
    <row r="23" customHeight="1" spans="1:7">
      <c r="A23" s="24"/>
      <c r="B23" s="30"/>
      <c r="C23" s="26"/>
      <c r="D23" s="24"/>
      <c r="E23" s="28"/>
      <c r="F23" s="28"/>
      <c r="G23" s="29"/>
    </row>
    <row r="24" customHeight="1" spans="1:7">
      <c r="A24" s="24"/>
      <c r="B24" s="30"/>
      <c r="C24" s="26"/>
      <c r="D24" s="24"/>
      <c r="E24" s="28"/>
      <c r="F24" s="28"/>
      <c r="G24" s="29"/>
    </row>
    <row r="25" customHeight="1" spans="1:7">
      <c r="A25" s="24"/>
      <c r="B25" s="30"/>
      <c r="C25" s="26"/>
      <c r="D25" s="24"/>
      <c r="E25" s="28"/>
      <c r="F25" s="28"/>
      <c r="G25" s="29"/>
    </row>
    <row r="26" customHeight="1" spans="1:7">
      <c r="A26" s="24"/>
      <c r="B26" s="30"/>
      <c r="C26" s="26"/>
      <c r="D26" s="24"/>
      <c r="E26" s="28"/>
      <c r="F26" s="28"/>
      <c r="G26" s="29"/>
    </row>
    <row r="27" customHeight="1" spans="1:7">
      <c r="A27" s="32" t="s">
        <v>529</v>
      </c>
      <c r="B27" s="63"/>
      <c r="C27" s="26"/>
      <c r="D27" s="24"/>
      <c r="E27" s="28">
        <f>SUM(E6:E26)</f>
        <v>0</v>
      </c>
      <c r="F27" s="28">
        <f>SUM(F6:F26)</f>
        <v>0</v>
      </c>
      <c r="G27" s="29"/>
    </row>
    <row r="28" customHeight="1" spans="1:7">
      <c r="A28" s="34" t="str">
        <f>填表信息!$A$6&amp;填表信息!$B$6</f>
        <v>产权持有人填表人：罗钰</v>
      </c>
      <c r="B28" s="34"/>
      <c r="C28" s="34"/>
      <c r="D28" s="34"/>
      <c r="E28" s="35"/>
      <c r="F28" s="36" t="str">
        <f>填表信息!A67&amp;填表信息!B67</f>
        <v>评估人员：XXX</v>
      </c>
      <c r="G28" s="36"/>
    </row>
    <row r="29" customHeight="1" spans="1:4">
      <c r="A29" s="37" t="str">
        <f>填表信息!A7&amp;" "&amp;TEXT(填表信息!B7,"yyyy年mm月dd日")</f>
        <v>填表日期： 2023年11月06日</v>
      </c>
      <c r="B29" s="38"/>
      <c r="C29" s="38"/>
      <c r="D29" s="38"/>
    </row>
  </sheetData>
  <mergeCells count="4">
    <mergeCell ref="A1:G1"/>
    <mergeCell ref="A2:G2"/>
    <mergeCell ref="A4:D4"/>
    <mergeCell ref="A27:B27"/>
  </mergeCells>
  <printOptions horizontalCentered="1"/>
  <pageMargins left="1" right="1" top="0.87" bottom="0.87" header="1.06" footer="0.51"/>
  <pageSetup paperSize="9" fitToHeight="0" orientation="landscape"/>
  <headerFooter alignWithMargins="0"/>
  <legacyDrawing r:id="rId2"/>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8"/>
  <dimension ref="A1:G29"/>
  <sheetViews>
    <sheetView view="pageBreakPreview" zoomScaleNormal="100" workbookViewId="0">
      <selection activeCell="B17" sqref="B17"/>
    </sheetView>
  </sheetViews>
  <sheetFormatPr defaultColWidth="9" defaultRowHeight="13" outlineLevelCol="6"/>
  <cols>
    <col min="1" max="1" width="5.6" style="13" customWidth="1"/>
    <col min="2" max="2" width="26.1" style="13" customWidth="1"/>
    <col min="3" max="3" width="13.9" style="13" customWidth="1"/>
    <col min="4" max="4" width="12.1" style="13" customWidth="1"/>
    <col min="5" max="5" width="16.5" style="13" customWidth="1"/>
    <col min="6" max="6" width="17.5" style="13" customWidth="1"/>
    <col min="7" max="7" width="16.9" style="13" customWidth="1"/>
    <col min="8" max="16384" width="9" style="13"/>
  </cols>
  <sheetData>
    <row r="1" s="11" customFormat="1" ht="30" customHeight="1" spans="1:7">
      <c r="A1" s="14" t="s">
        <v>1454</v>
      </c>
      <c r="B1" s="15"/>
      <c r="C1" s="15"/>
      <c r="D1" s="15"/>
      <c r="E1" s="15"/>
      <c r="F1" s="15"/>
      <c r="G1" s="15"/>
    </row>
    <row r="2" ht="14.1" customHeight="1" spans="1:7">
      <c r="A2" s="16" t="str">
        <f>填表信息!A17&amp;" "&amp;TEXT(填表信息!B17,"yyyy年mm月dd日")</f>
        <v>评估基准日： 2023年07月31日</v>
      </c>
      <c r="B2" s="17"/>
      <c r="C2" s="17"/>
      <c r="D2" s="17"/>
      <c r="E2" s="17"/>
      <c r="F2" s="17"/>
      <c r="G2" s="18"/>
    </row>
    <row r="3" ht="14.1" customHeight="1" spans="1:7">
      <c r="A3" s="17"/>
      <c r="B3" s="17"/>
      <c r="C3" s="17"/>
      <c r="D3" s="17"/>
      <c r="E3" s="17"/>
      <c r="F3" s="17"/>
      <c r="G3" s="19" t="s">
        <v>1455</v>
      </c>
    </row>
    <row r="4" ht="15.75" customHeight="1" spans="1:7">
      <c r="A4" s="20" t="str">
        <f>填表信息!A5&amp;填表信息!B5</f>
        <v>产权持有人：北京巴布科克·威尔科克斯有限公司</v>
      </c>
      <c r="B4" s="20"/>
      <c r="C4" s="20"/>
      <c r="D4" s="20"/>
      <c r="G4" s="21" t="s">
        <v>353</v>
      </c>
    </row>
    <row r="5" s="12" customFormat="1" ht="15.75" customHeight="1" spans="1:7">
      <c r="A5" s="22" t="s">
        <v>511</v>
      </c>
      <c r="B5" s="22" t="s">
        <v>1453</v>
      </c>
      <c r="C5" s="22" t="s">
        <v>1456</v>
      </c>
      <c r="D5" s="22" t="s">
        <v>576</v>
      </c>
      <c r="E5" s="23" t="s">
        <v>356</v>
      </c>
      <c r="F5" s="22" t="s">
        <v>248</v>
      </c>
      <c r="G5" s="22" t="s">
        <v>516</v>
      </c>
    </row>
    <row r="6" ht="15.75" customHeight="1" spans="1:7">
      <c r="A6" s="24"/>
      <c r="B6" s="30"/>
      <c r="C6" s="30"/>
      <c r="D6" s="26"/>
      <c r="E6" s="28"/>
      <c r="F6" s="28"/>
      <c r="G6" s="29"/>
    </row>
    <row r="7" ht="15.75" customHeight="1" spans="1:7">
      <c r="A7" s="24"/>
      <c r="B7" s="30"/>
      <c r="C7" s="30"/>
      <c r="D7" s="26"/>
      <c r="E7" s="28"/>
      <c r="F7" s="28"/>
      <c r="G7" s="29"/>
    </row>
    <row r="8" ht="15.75" customHeight="1" spans="1:7">
      <c r="A8" s="24"/>
      <c r="B8" s="30"/>
      <c r="C8" s="30"/>
      <c r="D8" s="26"/>
      <c r="E8" s="28"/>
      <c r="F8" s="28"/>
      <c r="G8" s="29"/>
    </row>
    <row r="9" ht="15.75" customHeight="1" spans="1:7">
      <c r="A9" s="24"/>
      <c r="B9" s="30"/>
      <c r="C9" s="30"/>
      <c r="D9" s="26"/>
      <c r="E9" s="28"/>
      <c r="F9" s="28"/>
      <c r="G9" s="29"/>
    </row>
    <row r="10" ht="15.75" customHeight="1" spans="1:7">
      <c r="A10" s="24"/>
      <c r="B10" s="30"/>
      <c r="C10" s="30"/>
      <c r="D10" s="26"/>
      <c r="E10" s="28"/>
      <c r="F10" s="28"/>
      <c r="G10" s="29"/>
    </row>
    <row r="11" ht="15.75" customHeight="1" spans="1:7">
      <c r="A11" s="24"/>
      <c r="B11" s="30"/>
      <c r="C11" s="30"/>
      <c r="D11" s="26"/>
      <c r="E11" s="28"/>
      <c r="F11" s="28"/>
      <c r="G11" s="29"/>
    </row>
    <row r="12" ht="15.75" customHeight="1" spans="1:7">
      <c r="A12" s="24"/>
      <c r="B12" s="30"/>
      <c r="C12" s="30"/>
      <c r="D12" s="26"/>
      <c r="E12" s="28"/>
      <c r="F12" s="28"/>
      <c r="G12" s="29"/>
    </row>
    <row r="13" ht="15.75" customHeight="1" spans="1:7">
      <c r="A13" s="24"/>
      <c r="B13" s="30"/>
      <c r="C13" s="30"/>
      <c r="D13" s="26"/>
      <c r="E13" s="28"/>
      <c r="F13" s="28"/>
      <c r="G13" s="29"/>
    </row>
    <row r="14" ht="15.75" customHeight="1" spans="1:7">
      <c r="A14" s="24"/>
      <c r="B14" s="30"/>
      <c r="C14" s="30"/>
      <c r="D14" s="26"/>
      <c r="E14" s="28"/>
      <c r="F14" s="28"/>
      <c r="G14" s="29"/>
    </row>
    <row r="15" ht="15.75" customHeight="1" spans="1:7">
      <c r="A15" s="24"/>
      <c r="B15" s="30"/>
      <c r="C15" s="30"/>
      <c r="D15" s="26"/>
      <c r="E15" s="28"/>
      <c r="F15" s="28"/>
      <c r="G15" s="29"/>
    </row>
    <row r="16" ht="15.75" customHeight="1" spans="1:7">
      <c r="A16" s="24"/>
      <c r="B16" s="30"/>
      <c r="C16" s="30"/>
      <c r="D16" s="26"/>
      <c r="E16" s="28"/>
      <c r="F16" s="28"/>
      <c r="G16" s="29"/>
    </row>
    <row r="17" ht="15.75" customHeight="1" spans="1:7">
      <c r="A17" s="24"/>
      <c r="B17" s="31"/>
      <c r="C17" s="30"/>
      <c r="D17" s="26"/>
      <c r="E17" s="28"/>
      <c r="F17" s="28"/>
      <c r="G17" s="29"/>
    </row>
    <row r="18" ht="15.75" customHeight="1" spans="1:7">
      <c r="A18" s="24"/>
      <c r="B18" s="30"/>
      <c r="C18" s="30"/>
      <c r="D18" s="26"/>
      <c r="E18" s="28"/>
      <c r="F18" s="28"/>
      <c r="G18" s="29"/>
    </row>
    <row r="19" ht="15.75" customHeight="1" spans="1:7">
      <c r="A19" s="24"/>
      <c r="B19" s="30"/>
      <c r="C19" s="30"/>
      <c r="D19" s="26"/>
      <c r="E19" s="28"/>
      <c r="F19" s="28"/>
      <c r="G19" s="29"/>
    </row>
    <row r="20" ht="15.75" customHeight="1" spans="1:7">
      <c r="A20" s="24"/>
      <c r="B20" s="30"/>
      <c r="C20" s="30"/>
      <c r="D20" s="26"/>
      <c r="E20" s="28"/>
      <c r="F20" s="28"/>
      <c r="G20" s="29"/>
    </row>
    <row r="21" ht="15.75" customHeight="1" spans="1:7">
      <c r="A21" s="24"/>
      <c r="B21" s="30"/>
      <c r="C21" s="30"/>
      <c r="D21" s="26"/>
      <c r="E21" s="28"/>
      <c r="F21" s="28"/>
      <c r="G21" s="29"/>
    </row>
    <row r="22" ht="15.75" customHeight="1" spans="1:7">
      <c r="A22" s="24"/>
      <c r="B22" s="30"/>
      <c r="C22" s="30"/>
      <c r="D22" s="26"/>
      <c r="E22" s="28"/>
      <c r="F22" s="28"/>
      <c r="G22" s="29"/>
    </row>
    <row r="23" ht="15.75" customHeight="1" spans="1:7">
      <c r="A23" s="24"/>
      <c r="B23" s="30"/>
      <c r="C23" s="30"/>
      <c r="D23" s="26"/>
      <c r="E23" s="28"/>
      <c r="F23" s="28"/>
      <c r="G23" s="29"/>
    </row>
    <row r="24" ht="15.75" customHeight="1" spans="1:7">
      <c r="A24" s="24"/>
      <c r="B24" s="30"/>
      <c r="C24" s="30"/>
      <c r="D24" s="26"/>
      <c r="E24" s="28"/>
      <c r="F24" s="28"/>
      <c r="G24" s="29"/>
    </row>
    <row r="25" ht="15.75" customHeight="1" spans="1:7">
      <c r="A25" s="24"/>
      <c r="B25" s="30"/>
      <c r="C25" s="30"/>
      <c r="D25" s="26"/>
      <c r="E25" s="28"/>
      <c r="F25" s="28"/>
      <c r="G25" s="29"/>
    </row>
    <row r="26" ht="15.75" customHeight="1" spans="1:7">
      <c r="A26" s="24"/>
      <c r="B26" s="30"/>
      <c r="C26" s="30"/>
      <c r="D26" s="26"/>
      <c r="E26" s="28"/>
      <c r="F26" s="28"/>
      <c r="G26" s="29"/>
    </row>
    <row r="27" ht="15.75" customHeight="1" spans="1:7">
      <c r="A27" s="32" t="s">
        <v>529</v>
      </c>
      <c r="B27" s="63"/>
      <c r="C27" s="63"/>
      <c r="D27" s="26"/>
      <c r="E27" s="28">
        <f>SUM(E6:E26)</f>
        <v>0</v>
      </c>
      <c r="F27" s="28">
        <f>SUM(F6:F26)</f>
        <v>0</v>
      </c>
      <c r="G27" s="29"/>
    </row>
    <row r="28" ht="15.75" customHeight="1" spans="1:7">
      <c r="A28" s="34" t="str">
        <f>填表信息!$A$6&amp;填表信息!$B$6</f>
        <v>产权持有人填表人：罗钰</v>
      </c>
      <c r="B28" s="34"/>
      <c r="C28" s="34"/>
      <c r="D28" s="34"/>
      <c r="E28" s="35"/>
      <c r="F28" s="36" t="str">
        <f>填表信息!A68&amp;填表信息!B68</f>
        <v>评估人员：XXX</v>
      </c>
      <c r="G28" s="36"/>
    </row>
    <row r="29" ht="15.75" customHeight="1" spans="1:4">
      <c r="A29" s="37" t="str">
        <f>填表信息!A7&amp;" "&amp;TEXT(填表信息!B7,"yyyy年mm月dd日")</f>
        <v>填表日期： 2023年11月06日</v>
      </c>
      <c r="B29" s="38"/>
      <c r="C29" s="38"/>
      <c r="D29" s="38"/>
    </row>
  </sheetData>
  <mergeCells count="4">
    <mergeCell ref="A1:G1"/>
    <mergeCell ref="A2:G2"/>
    <mergeCell ref="A4:D4"/>
    <mergeCell ref="A27:B27"/>
  </mergeCells>
  <pageMargins left="0.7" right="0.7" top="0.75" bottom="0.75" header="0.3" footer="0.3"/>
  <pageSetup paperSize="9" orientation="portrait"/>
  <headerFooter/>
  <legacyDrawing r:id="rId2"/>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9">
    <pageSetUpPr fitToPage="1"/>
  </sheetPr>
  <dimension ref="A1:H29"/>
  <sheetViews>
    <sheetView view="pageBreakPreview" zoomScaleNormal="100" topLeftCell="A6" workbookViewId="0">
      <selection activeCell="B17" sqref="B17"/>
    </sheetView>
  </sheetViews>
  <sheetFormatPr defaultColWidth="9" defaultRowHeight="15.75" customHeight="1" outlineLevelCol="7"/>
  <cols>
    <col min="1" max="1" width="6.1" style="13" customWidth="1"/>
    <col min="2" max="2" width="23.1" style="13" customWidth="1"/>
    <col min="3" max="3" width="11" style="13" customWidth="1"/>
    <col min="4" max="4" width="11.6" style="13" customWidth="1"/>
    <col min="5" max="5" width="10" style="13" customWidth="1"/>
    <col min="6" max="6" width="16.6" style="13" customWidth="1"/>
    <col min="7" max="7" width="16" style="13" customWidth="1"/>
    <col min="8" max="8" width="16.4" style="13" customWidth="1"/>
    <col min="9" max="16384" width="9" style="13"/>
  </cols>
  <sheetData>
    <row r="1" s="11" customFormat="1" ht="30" customHeight="1" spans="1:8">
      <c r="A1" s="14" t="s">
        <v>1457</v>
      </c>
      <c r="B1" s="15"/>
      <c r="C1" s="15"/>
      <c r="D1" s="15"/>
      <c r="E1" s="15"/>
      <c r="F1" s="15"/>
      <c r="G1" s="15"/>
      <c r="H1" s="15"/>
    </row>
    <row r="2" ht="14.1" customHeight="1" spans="1:8">
      <c r="A2" s="16" t="str">
        <f>填表信息!A17&amp;" "&amp;TEXT(填表信息!B17,"yyyy年mm月dd日")</f>
        <v>评估基准日： 2023年07月31日</v>
      </c>
      <c r="B2" s="17"/>
      <c r="C2" s="17"/>
      <c r="D2" s="17"/>
      <c r="E2" s="17"/>
      <c r="F2" s="17"/>
      <c r="G2" s="18"/>
      <c r="H2" s="18"/>
    </row>
    <row r="3" ht="14.1" customHeight="1" spans="1:8">
      <c r="A3" s="17"/>
      <c r="B3" s="17"/>
      <c r="C3" s="17"/>
      <c r="D3" s="17"/>
      <c r="E3" s="17"/>
      <c r="F3" s="17"/>
      <c r="G3" s="18"/>
      <c r="H3" s="19" t="s">
        <v>1458</v>
      </c>
    </row>
    <row r="4" customHeight="1" spans="1:8">
      <c r="A4" s="20" t="str">
        <f>填表信息!A5&amp;填表信息!B5</f>
        <v>产权持有人：北京巴布科克·威尔科克斯有限公司</v>
      </c>
      <c r="B4" s="20"/>
      <c r="C4" s="20"/>
      <c r="H4" s="21" t="s">
        <v>353</v>
      </c>
    </row>
    <row r="5" s="12" customFormat="1" customHeight="1" spans="1:8">
      <c r="A5" s="22" t="s">
        <v>511</v>
      </c>
      <c r="B5" s="22" t="s">
        <v>1453</v>
      </c>
      <c r="C5" s="22" t="s">
        <v>576</v>
      </c>
      <c r="D5" s="22" t="s">
        <v>604</v>
      </c>
      <c r="E5" s="22" t="s">
        <v>605</v>
      </c>
      <c r="F5" s="23" t="s">
        <v>356</v>
      </c>
      <c r="G5" s="22" t="s">
        <v>248</v>
      </c>
      <c r="H5" s="22" t="s">
        <v>516</v>
      </c>
    </row>
    <row r="6" customHeight="1" spans="1:8">
      <c r="A6" s="24"/>
      <c r="B6" s="30"/>
      <c r="C6" s="26"/>
      <c r="D6" s="24"/>
      <c r="E6" s="24"/>
      <c r="F6" s="28"/>
      <c r="G6" s="28"/>
      <c r="H6" s="29"/>
    </row>
    <row r="7" customHeight="1" spans="1:8">
      <c r="A7" s="24"/>
      <c r="B7" s="30"/>
      <c r="C7" s="26"/>
      <c r="D7" s="26"/>
      <c r="E7" s="24"/>
      <c r="F7" s="28"/>
      <c r="G7" s="28"/>
      <c r="H7" s="29"/>
    </row>
    <row r="8" customHeight="1" spans="1:8">
      <c r="A8" s="24"/>
      <c r="B8" s="30"/>
      <c r="C8" s="26"/>
      <c r="D8" s="26"/>
      <c r="E8" s="24"/>
      <c r="F8" s="28"/>
      <c r="G8" s="28"/>
      <c r="H8" s="29"/>
    </row>
    <row r="9" customHeight="1" spans="1:8">
      <c r="A9" s="24"/>
      <c r="B9" s="30"/>
      <c r="C9" s="26"/>
      <c r="D9" s="26"/>
      <c r="E9" s="24"/>
      <c r="F9" s="28"/>
      <c r="G9" s="28"/>
      <c r="H9" s="29"/>
    </row>
    <row r="10" customHeight="1" spans="1:8">
      <c r="A10" s="24"/>
      <c r="B10" s="30"/>
      <c r="C10" s="26"/>
      <c r="D10" s="26"/>
      <c r="E10" s="24"/>
      <c r="F10" s="28"/>
      <c r="G10" s="28"/>
      <c r="H10" s="29"/>
    </row>
    <row r="11" customHeight="1" spans="1:8">
      <c r="A11" s="24"/>
      <c r="B11" s="30"/>
      <c r="C11" s="26"/>
      <c r="D11" s="26"/>
      <c r="E11" s="24"/>
      <c r="F11" s="28"/>
      <c r="G11" s="28"/>
      <c r="H11" s="29"/>
    </row>
    <row r="12" customHeight="1" spans="1:8">
      <c r="A12" s="24"/>
      <c r="B12" s="30"/>
      <c r="C12" s="26"/>
      <c r="D12" s="26"/>
      <c r="E12" s="24"/>
      <c r="F12" s="28"/>
      <c r="G12" s="28"/>
      <c r="H12" s="29"/>
    </row>
    <row r="13" customHeight="1" spans="1:8">
      <c r="A13" s="24"/>
      <c r="B13" s="30"/>
      <c r="C13" s="26"/>
      <c r="D13" s="26"/>
      <c r="E13" s="24"/>
      <c r="F13" s="28"/>
      <c r="G13" s="28"/>
      <c r="H13" s="29"/>
    </row>
    <row r="14" customHeight="1" spans="1:8">
      <c r="A14" s="24"/>
      <c r="B14" s="30"/>
      <c r="C14" s="26"/>
      <c r="D14" s="26"/>
      <c r="E14" s="24"/>
      <c r="F14" s="28"/>
      <c r="G14" s="28"/>
      <c r="H14" s="29"/>
    </row>
    <row r="15" customHeight="1" spans="1:8">
      <c r="A15" s="24"/>
      <c r="B15" s="30"/>
      <c r="C15" s="26"/>
      <c r="D15" s="26"/>
      <c r="E15" s="24"/>
      <c r="F15" s="28"/>
      <c r="G15" s="28"/>
      <c r="H15" s="29"/>
    </row>
    <row r="16" customHeight="1" spans="1:8">
      <c r="A16" s="24"/>
      <c r="B16" s="30"/>
      <c r="C16" s="26"/>
      <c r="D16" s="26"/>
      <c r="E16" s="24"/>
      <c r="F16" s="28"/>
      <c r="G16" s="28"/>
      <c r="H16" s="29"/>
    </row>
    <row r="17" customHeight="1" spans="1:8">
      <c r="A17" s="24"/>
      <c r="B17" s="31"/>
      <c r="C17" s="26"/>
      <c r="D17" s="26"/>
      <c r="E17" s="24"/>
      <c r="F17" s="28"/>
      <c r="G17" s="28"/>
      <c r="H17" s="29"/>
    </row>
    <row r="18" customHeight="1" spans="1:8">
      <c r="A18" s="24"/>
      <c r="B18" s="30"/>
      <c r="C18" s="26"/>
      <c r="D18" s="26"/>
      <c r="E18" s="24"/>
      <c r="F18" s="28"/>
      <c r="G18" s="28"/>
      <c r="H18" s="29"/>
    </row>
    <row r="19" customHeight="1" spans="1:8">
      <c r="A19" s="24"/>
      <c r="B19" s="30"/>
      <c r="C19" s="26"/>
      <c r="D19" s="26"/>
      <c r="E19" s="24"/>
      <c r="F19" s="28"/>
      <c r="G19" s="28"/>
      <c r="H19" s="29"/>
    </row>
    <row r="20" customHeight="1" spans="1:8">
      <c r="A20" s="24"/>
      <c r="B20" s="30"/>
      <c r="C20" s="26"/>
      <c r="D20" s="26"/>
      <c r="E20" s="24"/>
      <c r="F20" s="28"/>
      <c r="G20" s="28"/>
      <c r="H20" s="29"/>
    </row>
    <row r="21" customHeight="1" spans="1:8">
      <c r="A21" s="24"/>
      <c r="B21" s="30"/>
      <c r="C21" s="26"/>
      <c r="D21" s="26"/>
      <c r="E21" s="24"/>
      <c r="F21" s="28"/>
      <c r="G21" s="28"/>
      <c r="H21" s="29"/>
    </row>
    <row r="22" customHeight="1" spans="1:8">
      <c r="A22" s="24"/>
      <c r="B22" s="30"/>
      <c r="C22" s="26"/>
      <c r="D22" s="26"/>
      <c r="E22" s="24"/>
      <c r="F22" s="28"/>
      <c r="G22" s="28"/>
      <c r="H22" s="29"/>
    </row>
    <row r="23" customHeight="1" spans="1:8">
      <c r="A23" s="24"/>
      <c r="B23" s="30"/>
      <c r="C23" s="26"/>
      <c r="D23" s="26"/>
      <c r="E23" s="24"/>
      <c r="F23" s="28"/>
      <c r="G23" s="28"/>
      <c r="H23" s="29"/>
    </row>
    <row r="24" customHeight="1" spans="1:8">
      <c r="A24" s="24"/>
      <c r="B24" s="30"/>
      <c r="C24" s="26"/>
      <c r="D24" s="26"/>
      <c r="E24" s="24"/>
      <c r="F24" s="28"/>
      <c r="G24" s="28"/>
      <c r="H24" s="29"/>
    </row>
    <row r="25" customHeight="1" spans="1:8">
      <c r="A25" s="24"/>
      <c r="B25" s="30"/>
      <c r="C25" s="26"/>
      <c r="D25" s="26"/>
      <c r="E25" s="24"/>
      <c r="F25" s="28"/>
      <c r="G25" s="28"/>
      <c r="H25" s="29"/>
    </row>
    <row r="26" customHeight="1" spans="1:8">
      <c r="A26" s="24"/>
      <c r="B26" s="30"/>
      <c r="C26" s="26"/>
      <c r="D26" s="26"/>
      <c r="E26" s="24"/>
      <c r="F26" s="28"/>
      <c r="G26" s="28"/>
      <c r="H26" s="29"/>
    </row>
    <row r="27" customHeight="1" spans="1:8">
      <c r="A27" s="32" t="s">
        <v>529</v>
      </c>
      <c r="B27" s="63"/>
      <c r="C27" s="26"/>
      <c r="D27" s="26"/>
      <c r="E27" s="24"/>
      <c r="F27" s="28">
        <f>SUM(F6:F26)</f>
        <v>0</v>
      </c>
      <c r="G27" s="28">
        <f>SUM(G6:G26)</f>
        <v>0</v>
      </c>
      <c r="H27" s="29"/>
    </row>
    <row r="28" customHeight="1" spans="1:8">
      <c r="A28" s="34" t="str">
        <f>填表信息!$A$6&amp;填表信息!$B$6</f>
        <v>产权持有人填表人：罗钰</v>
      </c>
      <c r="B28" s="34"/>
      <c r="C28" s="34"/>
      <c r="D28" s="34"/>
      <c r="F28" s="35"/>
      <c r="G28" s="36" t="str">
        <f>填表信息!A69&amp;填表信息!B69</f>
        <v>评估人员：XXX</v>
      </c>
      <c r="H28" s="36"/>
    </row>
    <row r="29" customHeight="1" spans="1:4">
      <c r="A29" s="37" t="str">
        <f>填表信息!A7&amp;" "&amp;TEXT(填表信息!B7,"yyyy年mm月dd日")</f>
        <v>填表日期： 2023年11月06日</v>
      </c>
      <c r="B29" s="38"/>
      <c r="C29" s="38"/>
      <c r="D29" s="38"/>
    </row>
  </sheetData>
  <mergeCells count="4">
    <mergeCell ref="A1:H1"/>
    <mergeCell ref="A2:H2"/>
    <mergeCell ref="A4:C4"/>
    <mergeCell ref="A27:B27"/>
  </mergeCells>
  <printOptions horizontalCentered="1"/>
  <pageMargins left="1" right="1" top="0.87" bottom="0.87" header="1.06" footer="0.51"/>
  <pageSetup paperSize="9" fitToHeight="0" orientation="landscape"/>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K17"/>
  <sheetViews>
    <sheetView view="pageBreakPreview" zoomScaleNormal="100" workbookViewId="0">
      <selection activeCell="B10" sqref="B10"/>
    </sheetView>
  </sheetViews>
  <sheetFormatPr defaultColWidth="9" defaultRowHeight="15.75" customHeight="1"/>
  <cols>
    <col min="1" max="1" width="4.6" style="392" customWidth="1"/>
    <col min="2" max="2" width="27.1" style="392" customWidth="1"/>
    <col min="3" max="3" width="17.4" style="392" customWidth="1"/>
    <col min="4" max="4" width="7" style="392" customWidth="1"/>
    <col min="5" max="5" width="13" style="392" customWidth="1"/>
    <col min="6" max="6" width="13.5" style="392" customWidth="1"/>
    <col min="7" max="7" width="10.6" style="392" customWidth="1"/>
    <col min="8" max="8" width="11.6" style="392" customWidth="1"/>
    <col min="9" max="9" width="12.5" style="392" customWidth="1"/>
    <col min="10" max="10" width="7.4" style="392" customWidth="1"/>
    <col min="11" max="11" width="8.1" style="392" customWidth="1"/>
    <col min="12" max="16384" width="9" style="392"/>
  </cols>
  <sheetData>
    <row r="1" s="417" customFormat="1" ht="30" customHeight="1" spans="1:11">
      <c r="A1" s="419" t="s">
        <v>380</v>
      </c>
      <c r="B1" s="419"/>
      <c r="C1" s="419"/>
      <c r="D1" s="419"/>
      <c r="E1" s="419"/>
      <c r="F1" s="419"/>
      <c r="G1" s="419"/>
      <c r="H1" s="419"/>
      <c r="I1" s="419"/>
      <c r="J1" s="419"/>
      <c r="K1" s="419"/>
    </row>
    <row r="2" ht="14.1" customHeight="1" spans="1:10">
      <c r="A2" s="394" t="str">
        <f>填表信息!A17&amp;" "&amp;TEXT(填表信息!B17,"yyyy年mm月dd日")</f>
        <v>评估基准日： 2023年07月31日</v>
      </c>
      <c r="B2" s="394"/>
      <c r="C2" s="394"/>
      <c r="D2" s="394"/>
      <c r="E2" s="394"/>
      <c r="F2" s="394"/>
      <c r="G2" s="394"/>
      <c r="H2" s="395"/>
      <c r="I2" s="395"/>
      <c r="J2" s="395"/>
    </row>
    <row r="3" ht="14.1" customHeight="1" spans="1:11">
      <c r="A3" s="394"/>
      <c r="B3" s="394"/>
      <c r="C3" s="394"/>
      <c r="D3" s="394"/>
      <c r="E3" s="394"/>
      <c r="F3" s="394"/>
      <c r="G3" s="394"/>
      <c r="H3" s="395"/>
      <c r="I3" s="395"/>
      <c r="J3" s="412" t="s">
        <v>381</v>
      </c>
      <c r="K3" s="412"/>
    </row>
    <row r="4" customHeight="1" spans="1:11">
      <c r="A4" s="408" t="str">
        <f>填表信息!A5&amp;填表信息!B5</f>
        <v>产权持有人：北京巴布科克·威尔科克斯有限公司</v>
      </c>
      <c r="J4" s="413" t="s">
        <v>286</v>
      </c>
      <c r="K4" s="413"/>
    </row>
    <row r="5" s="393" customFormat="1" customHeight="1" spans="1:11">
      <c r="A5" s="43" t="s">
        <v>287</v>
      </c>
      <c r="B5" s="43" t="s">
        <v>382</v>
      </c>
      <c r="C5" s="43" t="s">
        <v>383</v>
      </c>
      <c r="D5" s="43" t="s">
        <v>376</v>
      </c>
      <c r="E5" s="43" t="s">
        <v>377</v>
      </c>
      <c r="F5" s="43" t="s">
        <v>378</v>
      </c>
      <c r="G5" s="43" t="s">
        <v>247</v>
      </c>
      <c r="H5" s="43" t="s">
        <v>289</v>
      </c>
      <c r="I5" s="43" t="s">
        <v>251</v>
      </c>
      <c r="J5" s="43" t="s">
        <v>290</v>
      </c>
      <c r="K5" s="43" t="s">
        <v>365</v>
      </c>
    </row>
    <row r="6" customHeight="1" spans="1:11">
      <c r="A6" s="43">
        <v>1</v>
      </c>
      <c r="B6" s="497"/>
      <c r="C6" s="399"/>
      <c r="D6" s="58"/>
      <c r="E6" s="403"/>
      <c r="F6" s="496"/>
      <c r="G6" s="478"/>
      <c r="H6" s="478"/>
      <c r="I6" s="478">
        <f>H6-G6</f>
        <v>0</v>
      </c>
      <c r="J6" s="403" t="str">
        <f>IF(G6=0,"",I6/G6*100)</f>
        <v/>
      </c>
      <c r="K6" s="59"/>
    </row>
    <row r="7" s="418" customFormat="1" customHeight="1" spans="1:11">
      <c r="A7" s="96"/>
      <c r="B7" s="498"/>
      <c r="C7" s="499"/>
      <c r="D7" s="499"/>
      <c r="E7" s="428"/>
      <c r="F7" s="500"/>
      <c r="G7" s="501"/>
      <c r="H7" s="501"/>
      <c r="I7" s="501">
        <f>H7-G7</f>
        <v>0</v>
      </c>
      <c r="J7" s="428" t="str">
        <f>IF(G7=0,"",I7/G7*100)</f>
        <v/>
      </c>
      <c r="K7" s="82"/>
    </row>
    <row r="8" s="418" customFormat="1" customHeight="1" spans="1:11">
      <c r="A8" s="96"/>
      <c r="B8" s="498"/>
      <c r="C8" s="499"/>
      <c r="D8" s="499"/>
      <c r="E8" s="428"/>
      <c r="F8" s="500"/>
      <c r="G8" s="501"/>
      <c r="H8" s="501"/>
      <c r="I8" s="501">
        <f>H8-G8</f>
        <v>0</v>
      </c>
      <c r="J8" s="428" t="str">
        <f>IF(G8=0,"",I8/G8*100)</f>
        <v/>
      </c>
      <c r="K8" s="82"/>
    </row>
    <row r="9" s="418" customFormat="1" customHeight="1" spans="1:11">
      <c r="A9" s="96"/>
      <c r="B9" s="498"/>
      <c r="C9" s="499"/>
      <c r="D9" s="499"/>
      <c r="E9" s="428"/>
      <c r="F9" s="500"/>
      <c r="G9" s="501"/>
      <c r="H9" s="501"/>
      <c r="I9" s="501">
        <f>H9-G9</f>
        <v>0</v>
      </c>
      <c r="J9" s="428" t="str">
        <f>IF(G9=0,"",I9/G9*100)</f>
        <v/>
      </c>
      <c r="K9" s="82"/>
    </row>
    <row r="10" customHeight="1" spans="1:11">
      <c r="A10" s="43"/>
      <c r="B10" s="31"/>
      <c r="C10" s="400"/>
      <c r="D10" s="400"/>
      <c r="E10" s="403"/>
      <c r="F10" s="496"/>
      <c r="G10" s="478"/>
      <c r="H10" s="478"/>
      <c r="I10" s="478"/>
      <c r="J10" s="403"/>
      <c r="K10" s="59"/>
    </row>
    <row r="11" customHeight="1" spans="1:11">
      <c r="A11" s="43"/>
      <c r="B11" s="31"/>
      <c r="C11" s="400"/>
      <c r="D11" s="400"/>
      <c r="E11" s="403"/>
      <c r="F11" s="496"/>
      <c r="G11" s="478"/>
      <c r="H11" s="478"/>
      <c r="I11" s="478"/>
      <c r="J11" s="403"/>
      <c r="K11" s="59"/>
    </row>
    <row r="12" customHeight="1" spans="1:11">
      <c r="A12" s="43"/>
      <c r="B12" s="31"/>
      <c r="C12" s="400"/>
      <c r="D12" s="400"/>
      <c r="E12" s="403"/>
      <c r="F12" s="496"/>
      <c r="G12" s="478"/>
      <c r="H12" s="478"/>
      <c r="I12" s="478"/>
      <c r="J12" s="403"/>
      <c r="K12" s="59"/>
    </row>
    <row r="13" customHeight="1" spans="1:11">
      <c r="A13" s="43"/>
      <c r="B13" s="31"/>
      <c r="C13" s="400"/>
      <c r="D13" s="400"/>
      <c r="E13" s="403"/>
      <c r="F13" s="496"/>
      <c r="G13" s="478"/>
      <c r="H13" s="478"/>
      <c r="I13" s="478"/>
      <c r="J13" s="403"/>
      <c r="K13" s="59"/>
    </row>
    <row r="14" customHeight="1" spans="1:11">
      <c r="A14" s="43"/>
      <c r="B14" s="31"/>
      <c r="C14" s="400"/>
      <c r="D14" s="400"/>
      <c r="E14" s="403"/>
      <c r="F14" s="496"/>
      <c r="G14" s="478"/>
      <c r="H14" s="478"/>
      <c r="I14" s="478"/>
      <c r="J14" s="403"/>
      <c r="K14" s="59"/>
    </row>
    <row r="15" customHeight="1" spans="1:11">
      <c r="A15" s="404" t="s">
        <v>384</v>
      </c>
      <c r="B15" s="405"/>
      <c r="C15" s="59"/>
      <c r="D15" s="59"/>
      <c r="E15" s="403"/>
      <c r="F15" s="496"/>
      <c r="G15" s="478">
        <f>SUM(G6:G14)</f>
        <v>0</v>
      </c>
      <c r="H15" s="478">
        <f>SUM(H6:H14)</f>
        <v>0</v>
      </c>
      <c r="I15" s="478">
        <f>H15-G15</f>
        <v>0</v>
      </c>
      <c r="J15" s="403" t="str">
        <f>IF(G15=0,"",I15/G15*100)</f>
        <v/>
      </c>
      <c r="K15" s="59"/>
    </row>
    <row r="16" customHeight="1" spans="1:11">
      <c r="A16" s="407" t="str">
        <f>填表信息!A6&amp;填表信息!B6</f>
        <v>产权持有人填表人：罗钰</v>
      </c>
      <c r="B16" s="407"/>
      <c r="C16" s="407"/>
      <c r="D16" s="407"/>
      <c r="G16" s="409"/>
      <c r="H16" s="409" t="str">
        <f>填表信息!A19&amp;填表信息!B19</f>
        <v>评估人员：XXX</v>
      </c>
      <c r="I16" s="409"/>
      <c r="J16" s="409"/>
      <c r="K16" s="409"/>
    </row>
    <row r="17" customHeight="1" spans="1:4">
      <c r="A17" s="410" t="str">
        <f>填表信息!A7&amp;" "&amp;TEXT(填表信息!B7,"yyyy年mm月dd日")</f>
        <v>填表日期： 2023年11月06日</v>
      </c>
      <c r="B17" s="411"/>
      <c r="C17" s="411"/>
      <c r="D17" s="411"/>
    </row>
  </sheetData>
  <mergeCells count="5">
    <mergeCell ref="A1:K1"/>
    <mergeCell ref="A2:J2"/>
    <mergeCell ref="J3:K3"/>
    <mergeCell ref="J4:K4"/>
    <mergeCell ref="A15:B15"/>
  </mergeCells>
  <printOptions horizontalCentered="1"/>
  <pageMargins left="1" right="1" top="0.87" bottom="0.87" header="1.06" footer="0.51"/>
  <pageSetup paperSize="9" scale="87" fitToHeight="0" orientation="landscape"/>
  <headerFooter alignWithMargins="0"/>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0">
    <pageSetUpPr fitToPage="1"/>
  </sheetPr>
  <dimension ref="A1:O61"/>
  <sheetViews>
    <sheetView view="pageBreakPreview" zoomScaleNormal="100" workbookViewId="0">
      <selection activeCell="B17" sqref="B17"/>
    </sheetView>
  </sheetViews>
  <sheetFormatPr defaultColWidth="9" defaultRowHeight="15.75" customHeight="1"/>
  <cols>
    <col min="1" max="1" width="4.1" style="70" customWidth="1"/>
    <col min="2" max="2" width="23.6" style="70" customWidth="1"/>
    <col min="3" max="3" width="12" style="70" customWidth="1"/>
    <col min="4" max="4" width="11.4" style="70" customWidth="1"/>
    <col min="5" max="5" width="11.9" style="70" customWidth="1"/>
    <col min="6" max="6" width="7" style="70" customWidth="1"/>
    <col min="7" max="7" width="13.1" style="70" customWidth="1"/>
    <col min="8" max="12" width="11.9" style="70" customWidth="1"/>
    <col min="13" max="13" width="18.1" style="70" customWidth="1"/>
    <col min="14" max="14" width="16.5" style="70" customWidth="1"/>
    <col min="15" max="15" width="15.5" style="70" customWidth="1"/>
    <col min="16" max="16384" width="9" style="70"/>
  </cols>
  <sheetData>
    <row r="1" s="68" customFormat="1" ht="30" customHeight="1" spans="1:15">
      <c r="A1" s="71" t="s">
        <v>1459</v>
      </c>
      <c r="B1" s="72"/>
      <c r="C1" s="72"/>
      <c r="D1" s="72"/>
      <c r="E1" s="72"/>
      <c r="F1" s="72"/>
      <c r="G1" s="72"/>
      <c r="H1" s="72"/>
      <c r="I1" s="72"/>
      <c r="J1" s="72"/>
      <c r="K1" s="72"/>
      <c r="L1" s="72"/>
      <c r="M1" s="72"/>
      <c r="N1" s="72"/>
      <c r="O1" s="72"/>
    </row>
    <row r="2" ht="14.1" customHeight="1" spans="1:15">
      <c r="A2" s="73" t="str">
        <f>填表信息!A17&amp;" "&amp;TEXT(填表信息!B17,"yyyy年mm月dd日")</f>
        <v>评估基准日： 2023年07月31日</v>
      </c>
      <c r="B2" s="74"/>
      <c r="C2" s="74"/>
      <c r="D2" s="74"/>
      <c r="E2" s="74"/>
      <c r="F2" s="74"/>
      <c r="G2" s="74"/>
      <c r="H2" s="74"/>
      <c r="I2" s="74"/>
      <c r="J2" s="74"/>
      <c r="K2" s="74"/>
      <c r="L2" s="74"/>
      <c r="M2" s="74"/>
      <c r="N2" s="74"/>
      <c r="O2" s="115"/>
    </row>
    <row r="3" ht="14.1" customHeight="1" spans="1:15">
      <c r="A3" s="74"/>
      <c r="B3" s="74"/>
      <c r="C3" s="74"/>
      <c r="D3" s="74"/>
      <c r="E3" s="74"/>
      <c r="F3" s="74"/>
      <c r="G3" s="74"/>
      <c r="H3" s="74"/>
      <c r="I3" s="74"/>
      <c r="J3" s="74"/>
      <c r="K3" s="74"/>
      <c r="L3" s="74"/>
      <c r="M3" s="74"/>
      <c r="N3" s="74"/>
      <c r="O3" s="116" t="s">
        <v>1460</v>
      </c>
    </row>
    <row r="4" customHeight="1" spans="1:15">
      <c r="A4" s="76" t="str">
        <f>填表信息!A5&amp;填表信息!B5</f>
        <v>产权持有人：北京巴布科克·威尔科克斯有限公司</v>
      </c>
      <c r="B4" s="76"/>
      <c r="C4" s="76"/>
      <c r="D4" s="76"/>
      <c r="E4" s="76"/>
      <c r="F4" s="76"/>
      <c r="G4" s="91"/>
      <c r="H4" s="91"/>
      <c r="I4" s="91"/>
      <c r="J4" s="91"/>
      <c r="K4" s="91"/>
      <c r="L4" s="91"/>
      <c r="O4" s="117" t="s">
        <v>353</v>
      </c>
    </row>
    <row r="5" s="89" customFormat="1" customHeight="1" spans="1:15">
      <c r="A5" s="92" t="s">
        <v>511</v>
      </c>
      <c r="B5" s="92" t="s">
        <v>1453</v>
      </c>
      <c r="C5" s="92" t="s">
        <v>1461</v>
      </c>
      <c r="D5" s="92" t="s">
        <v>575</v>
      </c>
      <c r="E5" s="92" t="s">
        <v>576</v>
      </c>
      <c r="F5" s="92" t="s">
        <v>1462</v>
      </c>
      <c r="G5" s="94"/>
      <c r="H5" s="94"/>
      <c r="I5" s="94"/>
      <c r="J5" s="94"/>
      <c r="K5" s="94"/>
      <c r="L5" s="94"/>
      <c r="M5" s="110"/>
      <c r="N5" s="92" t="s">
        <v>248</v>
      </c>
      <c r="O5" s="92" t="s">
        <v>516</v>
      </c>
    </row>
    <row r="6" customHeight="1" spans="1:15">
      <c r="A6" s="95"/>
      <c r="B6" s="95"/>
      <c r="C6" s="95"/>
      <c r="D6" s="95"/>
      <c r="E6" s="95"/>
      <c r="F6" s="95"/>
      <c r="G6" s="96" t="s">
        <v>441</v>
      </c>
      <c r="H6" s="96" t="s">
        <v>442</v>
      </c>
      <c r="I6" s="96" t="s">
        <v>443</v>
      </c>
      <c r="J6" s="96" t="s">
        <v>444</v>
      </c>
      <c r="K6" s="96" t="s">
        <v>445</v>
      </c>
      <c r="L6" s="96" t="s">
        <v>446</v>
      </c>
      <c r="M6" s="111" t="s">
        <v>522</v>
      </c>
      <c r="N6" s="95"/>
      <c r="O6" s="95"/>
    </row>
    <row r="7" customHeight="1" spans="1:15">
      <c r="A7" s="80">
        <v>1</v>
      </c>
      <c r="B7" s="118"/>
      <c r="C7" s="98"/>
      <c r="D7" s="98"/>
      <c r="E7" s="78"/>
      <c r="F7" s="96"/>
      <c r="G7" s="113"/>
      <c r="H7" s="112"/>
      <c r="I7" s="112"/>
      <c r="J7" s="112"/>
      <c r="K7" s="112"/>
      <c r="L7" s="112"/>
      <c r="M7" s="79">
        <f>SUM(G7:L7)</f>
        <v>0</v>
      </c>
      <c r="N7" s="79"/>
      <c r="O7" s="81"/>
    </row>
    <row r="8" customHeight="1" spans="1:15">
      <c r="A8" s="80"/>
      <c r="B8" s="102"/>
      <c r="C8" s="98"/>
      <c r="D8" s="98"/>
      <c r="E8" s="78"/>
      <c r="F8" s="99"/>
      <c r="G8" s="112"/>
      <c r="H8" s="112"/>
      <c r="I8" s="112"/>
      <c r="J8" s="112"/>
      <c r="K8" s="112"/>
      <c r="L8" s="112"/>
      <c r="M8" s="79">
        <f t="shared" ref="M8:M39" si="0">SUM(G8:L8)</f>
        <v>0</v>
      </c>
      <c r="N8" s="79"/>
      <c r="O8" s="81"/>
    </row>
    <row r="9" customHeight="1" spans="1:15">
      <c r="A9" s="80"/>
      <c r="B9" s="102"/>
      <c r="C9" s="98"/>
      <c r="D9" s="98"/>
      <c r="E9" s="78"/>
      <c r="F9" s="99"/>
      <c r="G9" s="112"/>
      <c r="H9" s="112"/>
      <c r="I9" s="112"/>
      <c r="J9" s="112"/>
      <c r="K9" s="112"/>
      <c r="L9" s="112"/>
      <c r="M9" s="79">
        <f t="shared" si="0"/>
        <v>0</v>
      </c>
      <c r="N9" s="79"/>
      <c r="O9" s="81"/>
    </row>
    <row r="10" customHeight="1" spans="1:15">
      <c r="A10" s="80"/>
      <c r="B10" s="102"/>
      <c r="C10" s="98"/>
      <c r="D10" s="98"/>
      <c r="E10" s="78"/>
      <c r="F10" s="99"/>
      <c r="G10" s="112"/>
      <c r="H10" s="112"/>
      <c r="I10" s="112"/>
      <c r="J10" s="112"/>
      <c r="K10" s="112"/>
      <c r="L10" s="112"/>
      <c r="M10" s="79">
        <f t="shared" si="0"/>
        <v>0</v>
      </c>
      <c r="N10" s="79"/>
      <c r="O10" s="81"/>
    </row>
    <row r="11" customHeight="1" spans="1:15">
      <c r="A11" s="80"/>
      <c r="B11" s="102"/>
      <c r="C11" s="98"/>
      <c r="D11" s="98"/>
      <c r="E11" s="78"/>
      <c r="F11" s="99"/>
      <c r="G11" s="112"/>
      <c r="H11" s="112"/>
      <c r="I11" s="112"/>
      <c r="J11" s="112"/>
      <c r="K11" s="112"/>
      <c r="L11" s="112"/>
      <c r="M11" s="79">
        <f t="shared" si="0"/>
        <v>0</v>
      </c>
      <c r="N11" s="79"/>
      <c r="O11" s="81"/>
    </row>
    <row r="12" customHeight="1" spans="1:15">
      <c r="A12" s="80"/>
      <c r="B12" s="102"/>
      <c r="C12" s="98"/>
      <c r="D12" s="98"/>
      <c r="E12" s="78"/>
      <c r="F12" s="99"/>
      <c r="G12" s="112"/>
      <c r="H12" s="112"/>
      <c r="I12" s="112"/>
      <c r="J12" s="112"/>
      <c r="K12" s="112"/>
      <c r="L12" s="112"/>
      <c r="M12" s="79">
        <f t="shared" si="0"/>
        <v>0</v>
      </c>
      <c r="N12" s="79"/>
      <c r="O12" s="81"/>
    </row>
    <row r="13" customHeight="1" spans="1:15">
      <c r="A13" s="80"/>
      <c r="B13" s="102"/>
      <c r="C13" s="98"/>
      <c r="D13" s="98"/>
      <c r="E13" s="78"/>
      <c r="F13" s="99"/>
      <c r="G13" s="112"/>
      <c r="H13" s="112"/>
      <c r="I13" s="112"/>
      <c r="J13" s="112"/>
      <c r="K13" s="112"/>
      <c r="L13" s="112"/>
      <c r="M13" s="79">
        <f t="shared" si="0"/>
        <v>0</v>
      </c>
      <c r="N13" s="79"/>
      <c r="O13" s="81"/>
    </row>
    <row r="14" customHeight="1" spans="1:15">
      <c r="A14" s="80"/>
      <c r="B14" s="118"/>
      <c r="C14" s="98"/>
      <c r="D14" s="98"/>
      <c r="E14" s="78"/>
      <c r="F14" s="99"/>
      <c r="G14" s="112"/>
      <c r="H14" s="112"/>
      <c r="I14" s="112"/>
      <c r="J14" s="112"/>
      <c r="K14" s="112"/>
      <c r="L14" s="112"/>
      <c r="M14" s="79">
        <f t="shared" si="0"/>
        <v>0</v>
      </c>
      <c r="N14" s="79"/>
      <c r="O14" s="81"/>
    </row>
    <row r="15" customHeight="1" spans="1:15">
      <c r="A15" s="80"/>
      <c r="B15" s="102"/>
      <c r="C15" s="98"/>
      <c r="D15" s="98"/>
      <c r="E15" s="78"/>
      <c r="F15" s="99"/>
      <c r="G15" s="112"/>
      <c r="H15" s="112"/>
      <c r="I15" s="112"/>
      <c r="J15" s="112"/>
      <c r="K15" s="112"/>
      <c r="L15" s="112"/>
      <c r="M15" s="79">
        <f t="shared" si="0"/>
        <v>0</v>
      </c>
      <c r="N15" s="79"/>
      <c r="O15" s="81"/>
    </row>
    <row r="16" customHeight="1" spans="1:15">
      <c r="A16" s="80"/>
      <c r="B16" s="102"/>
      <c r="C16" s="98"/>
      <c r="D16" s="98"/>
      <c r="E16" s="78"/>
      <c r="F16" s="99"/>
      <c r="G16" s="112"/>
      <c r="H16" s="112"/>
      <c r="I16" s="112"/>
      <c r="J16" s="112"/>
      <c r="K16" s="112"/>
      <c r="L16" s="112"/>
      <c r="M16" s="79">
        <f t="shared" si="0"/>
        <v>0</v>
      </c>
      <c r="N16" s="79"/>
      <c r="O16" s="81"/>
    </row>
    <row r="17" customHeight="1" spans="1:15">
      <c r="A17" s="80"/>
      <c r="B17" s="129"/>
      <c r="C17" s="98"/>
      <c r="D17" s="80"/>
      <c r="E17" s="80"/>
      <c r="F17" s="99"/>
      <c r="G17" s="112"/>
      <c r="H17" s="112"/>
      <c r="I17" s="112"/>
      <c r="J17" s="112"/>
      <c r="K17" s="112"/>
      <c r="L17" s="112"/>
      <c r="M17" s="79">
        <f t="shared" si="0"/>
        <v>0</v>
      </c>
      <c r="N17" s="79"/>
      <c r="O17" s="81"/>
    </row>
    <row r="18" customHeight="1" spans="1:15">
      <c r="A18" s="80"/>
      <c r="B18" s="102"/>
      <c r="C18" s="98"/>
      <c r="D18" s="80"/>
      <c r="E18" s="80"/>
      <c r="F18" s="99"/>
      <c r="G18" s="112"/>
      <c r="H18" s="112"/>
      <c r="I18" s="112"/>
      <c r="J18" s="112"/>
      <c r="K18" s="112"/>
      <c r="L18" s="112"/>
      <c r="M18" s="79">
        <f t="shared" si="0"/>
        <v>0</v>
      </c>
      <c r="N18" s="79"/>
      <c r="O18" s="81"/>
    </row>
    <row r="19" customHeight="1" spans="1:15">
      <c r="A19" s="80"/>
      <c r="B19" s="102"/>
      <c r="C19" s="98"/>
      <c r="D19" s="80"/>
      <c r="E19" s="80"/>
      <c r="F19" s="99"/>
      <c r="G19" s="112"/>
      <c r="H19" s="112"/>
      <c r="I19" s="112"/>
      <c r="J19" s="112"/>
      <c r="K19" s="112"/>
      <c r="L19" s="112"/>
      <c r="M19" s="79">
        <f t="shared" si="0"/>
        <v>0</v>
      </c>
      <c r="N19" s="79"/>
      <c r="O19" s="81"/>
    </row>
    <row r="20" customHeight="1" spans="1:15">
      <c r="A20" s="80"/>
      <c r="B20" s="102"/>
      <c r="C20" s="98"/>
      <c r="D20" s="80"/>
      <c r="E20" s="80"/>
      <c r="F20" s="99"/>
      <c r="G20" s="112"/>
      <c r="H20" s="112"/>
      <c r="I20" s="112"/>
      <c r="J20" s="112"/>
      <c r="K20" s="112"/>
      <c r="L20" s="112"/>
      <c r="M20" s="79">
        <f t="shared" si="0"/>
        <v>0</v>
      </c>
      <c r="N20" s="79"/>
      <c r="O20" s="81"/>
    </row>
    <row r="21" customHeight="1" spans="1:15">
      <c r="A21" s="80"/>
      <c r="B21" s="102"/>
      <c r="C21" s="98"/>
      <c r="D21" s="80"/>
      <c r="E21" s="80"/>
      <c r="F21" s="99"/>
      <c r="G21" s="112"/>
      <c r="H21" s="112"/>
      <c r="I21" s="112"/>
      <c r="J21" s="112"/>
      <c r="K21" s="112"/>
      <c r="L21" s="112"/>
      <c r="M21" s="79">
        <f t="shared" si="0"/>
        <v>0</v>
      </c>
      <c r="N21" s="79"/>
      <c r="O21" s="81"/>
    </row>
    <row r="22" customHeight="1" spans="1:15">
      <c r="A22" s="80"/>
      <c r="B22" s="102"/>
      <c r="C22" s="98"/>
      <c r="D22" s="80"/>
      <c r="E22" s="80"/>
      <c r="F22" s="99"/>
      <c r="G22" s="112"/>
      <c r="H22" s="112"/>
      <c r="I22" s="112"/>
      <c r="J22" s="112"/>
      <c r="K22" s="112"/>
      <c r="L22" s="112"/>
      <c r="M22" s="79">
        <f t="shared" si="0"/>
        <v>0</v>
      </c>
      <c r="N22" s="79"/>
      <c r="O22" s="81"/>
    </row>
    <row r="23" customHeight="1" spans="1:15">
      <c r="A23" s="80"/>
      <c r="B23" s="102"/>
      <c r="C23" s="98"/>
      <c r="D23" s="80"/>
      <c r="E23" s="80"/>
      <c r="F23" s="99"/>
      <c r="G23" s="112"/>
      <c r="H23" s="112"/>
      <c r="I23" s="112"/>
      <c r="J23" s="112"/>
      <c r="K23" s="112"/>
      <c r="L23" s="112"/>
      <c r="M23" s="79">
        <f t="shared" si="0"/>
        <v>0</v>
      </c>
      <c r="N23" s="79"/>
      <c r="O23" s="81"/>
    </row>
    <row r="24" customHeight="1" spans="1:15">
      <c r="A24" s="80"/>
      <c r="B24" s="102"/>
      <c r="C24" s="98"/>
      <c r="D24" s="80"/>
      <c r="E24" s="80"/>
      <c r="F24" s="99"/>
      <c r="G24" s="112"/>
      <c r="H24" s="112"/>
      <c r="I24" s="112"/>
      <c r="J24" s="112"/>
      <c r="K24" s="112"/>
      <c r="L24" s="112"/>
      <c r="M24" s="79">
        <f t="shared" si="0"/>
        <v>0</v>
      </c>
      <c r="N24" s="79"/>
      <c r="O24" s="81"/>
    </row>
    <row r="25" customHeight="1" spans="1:15">
      <c r="A25" s="80"/>
      <c r="B25" s="102"/>
      <c r="C25" s="98"/>
      <c r="D25" s="80"/>
      <c r="E25" s="80"/>
      <c r="F25" s="99"/>
      <c r="G25" s="112"/>
      <c r="H25" s="112"/>
      <c r="I25" s="112"/>
      <c r="J25" s="112"/>
      <c r="K25" s="112"/>
      <c r="L25" s="112"/>
      <c r="M25" s="79">
        <f t="shared" si="0"/>
        <v>0</v>
      </c>
      <c r="N25" s="79"/>
      <c r="O25" s="81"/>
    </row>
    <row r="26" customHeight="1" spans="1:15">
      <c r="A26" s="80"/>
      <c r="B26" s="102"/>
      <c r="C26" s="98"/>
      <c r="D26" s="80"/>
      <c r="E26" s="80"/>
      <c r="F26" s="99"/>
      <c r="G26" s="112"/>
      <c r="H26" s="112"/>
      <c r="I26" s="112"/>
      <c r="J26" s="112"/>
      <c r="K26" s="112"/>
      <c r="L26" s="112"/>
      <c r="M26" s="79">
        <f t="shared" si="0"/>
        <v>0</v>
      </c>
      <c r="N26" s="79"/>
      <c r="O26" s="81"/>
    </row>
    <row r="27" customHeight="1" spans="1:15">
      <c r="A27" s="80"/>
      <c r="B27" s="102"/>
      <c r="C27" s="98"/>
      <c r="D27" s="80"/>
      <c r="E27" s="80"/>
      <c r="F27" s="99"/>
      <c r="G27" s="112"/>
      <c r="H27" s="112"/>
      <c r="I27" s="112"/>
      <c r="J27" s="112"/>
      <c r="K27" s="112"/>
      <c r="L27" s="112"/>
      <c r="M27" s="79">
        <f t="shared" si="0"/>
        <v>0</v>
      </c>
      <c r="N27" s="79"/>
      <c r="O27" s="81"/>
    </row>
    <row r="28" customHeight="1" spans="1:15">
      <c r="A28" s="80"/>
      <c r="B28" s="102"/>
      <c r="C28" s="98"/>
      <c r="D28" s="80"/>
      <c r="E28" s="80"/>
      <c r="F28" s="99"/>
      <c r="G28" s="112"/>
      <c r="H28" s="112"/>
      <c r="I28" s="112"/>
      <c r="J28" s="112"/>
      <c r="K28" s="112"/>
      <c r="L28" s="112"/>
      <c r="M28" s="79">
        <f t="shared" si="0"/>
        <v>0</v>
      </c>
      <c r="N28" s="79"/>
      <c r="O28" s="81"/>
    </row>
    <row r="29" customHeight="1" spans="1:15">
      <c r="A29" s="80"/>
      <c r="B29" s="118"/>
      <c r="C29" s="98"/>
      <c r="D29" s="98"/>
      <c r="E29" s="80"/>
      <c r="F29" s="99"/>
      <c r="G29" s="112"/>
      <c r="H29" s="112"/>
      <c r="I29" s="112"/>
      <c r="J29" s="112"/>
      <c r="K29" s="112"/>
      <c r="L29" s="112"/>
      <c r="M29" s="79">
        <f t="shared" si="0"/>
        <v>0</v>
      </c>
      <c r="N29" s="79"/>
      <c r="O29" s="81"/>
    </row>
    <row r="30" customHeight="1" spans="1:15">
      <c r="A30" s="80"/>
      <c r="B30" s="102"/>
      <c r="C30" s="98"/>
      <c r="D30" s="98"/>
      <c r="E30" s="80"/>
      <c r="F30" s="99"/>
      <c r="G30" s="112"/>
      <c r="H30" s="112"/>
      <c r="I30" s="112"/>
      <c r="J30" s="112"/>
      <c r="K30" s="112"/>
      <c r="L30" s="112"/>
      <c r="M30" s="79">
        <f t="shared" si="0"/>
        <v>0</v>
      </c>
      <c r="N30" s="79"/>
      <c r="O30" s="81"/>
    </row>
    <row r="31" customHeight="1" spans="1:15">
      <c r="A31" s="80"/>
      <c r="B31" s="102"/>
      <c r="C31" s="98"/>
      <c r="D31" s="80"/>
      <c r="E31" s="80"/>
      <c r="F31" s="99"/>
      <c r="G31" s="112"/>
      <c r="H31" s="112"/>
      <c r="I31" s="112"/>
      <c r="J31" s="112"/>
      <c r="K31" s="112"/>
      <c r="L31" s="112"/>
      <c r="M31" s="79">
        <f t="shared" si="0"/>
        <v>0</v>
      </c>
      <c r="N31" s="79"/>
      <c r="O31" s="81"/>
    </row>
    <row r="32" customHeight="1" spans="1:15">
      <c r="A32" s="80"/>
      <c r="B32" s="102"/>
      <c r="C32" s="98"/>
      <c r="D32" s="98"/>
      <c r="E32" s="80"/>
      <c r="F32" s="99"/>
      <c r="G32" s="112"/>
      <c r="H32" s="112"/>
      <c r="I32" s="112"/>
      <c r="J32" s="112"/>
      <c r="K32" s="112"/>
      <c r="L32" s="112"/>
      <c r="M32" s="79">
        <f t="shared" si="0"/>
        <v>0</v>
      </c>
      <c r="N32" s="79"/>
      <c r="O32" s="81"/>
    </row>
    <row r="33" customHeight="1" spans="1:15">
      <c r="A33" s="80"/>
      <c r="B33" s="102"/>
      <c r="C33" s="98"/>
      <c r="D33" s="80"/>
      <c r="E33" s="80"/>
      <c r="F33" s="99"/>
      <c r="G33" s="112"/>
      <c r="H33" s="112"/>
      <c r="I33" s="112"/>
      <c r="J33" s="112"/>
      <c r="K33" s="112"/>
      <c r="L33" s="112"/>
      <c r="M33" s="79">
        <f t="shared" si="0"/>
        <v>0</v>
      </c>
      <c r="N33" s="79"/>
      <c r="O33" s="81"/>
    </row>
    <row r="34" customHeight="1" spans="1:15">
      <c r="A34" s="80"/>
      <c r="B34" s="102"/>
      <c r="C34" s="98"/>
      <c r="D34" s="80"/>
      <c r="E34" s="80"/>
      <c r="F34" s="99"/>
      <c r="G34" s="112"/>
      <c r="H34" s="112"/>
      <c r="I34" s="112"/>
      <c r="J34" s="112"/>
      <c r="K34" s="112"/>
      <c r="L34" s="112"/>
      <c r="M34" s="79">
        <f t="shared" si="0"/>
        <v>0</v>
      </c>
      <c r="N34" s="79"/>
      <c r="O34" s="81"/>
    </row>
    <row r="35" customHeight="1" spans="1:15">
      <c r="A35" s="80"/>
      <c r="B35" s="102"/>
      <c r="C35" s="98"/>
      <c r="D35" s="98"/>
      <c r="E35" s="80"/>
      <c r="F35" s="99"/>
      <c r="G35" s="112"/>
      <c r="H35" s="112"/>
      <c r="I35" s="112"/>
      <c r="J35" s="112"/>
      <c r="K35" s="112"/>
      <c r="L35" s="112"/>
      <c r="M35" s="79">
        <f t="shared" si="0"/>
        <v>0</v>
      </c>
      <c r="N35" s="79"/>
      <c r="O35" s="81"/>
    </row>
    <row r="36" customHeight="1" spans="1:15">
      <c r="A36" s="80"/>
      <c r="B36" s="102"/>
      <c r="C36" s="98"/>
      <c r="D36" s="98"/>
      <c r="E36" s="80"/>
      <c r="F36" s="99"/>
      <c r="G36" s="112"/>
      <c r="H36" s="112"/>
      <c r="I36" s="112"/>
      <c r="J36" s="112"/>
      <c r="K36" s="112"/>
      <c r="L36" s="112"/>
      <c r="M36" s="79">
        <f t="shared" si="0"/>
        <v>0</v>
      </c>
      <c r="N36" s="79"/>
      <c r="O36" s="81"/>
    </row>
    <row r="37" customHeight="1" spans="1:15">
      <c r="A37" s="80"/>
      <c r="B37" s="102"/>
      <c r="C37" s="102"/>
      <c r="D37" s="102"/>
      <c r="E37" s="99"/>
      <c r="F37" s="99"/>
      <c r="G37" s="112"/>
      <c r="H37" s="99"/>
      <c r="I37" s="99"/>
      <c r="J37" s="99"/>
      <c r="K37" s="99"/>
      <c r="L37" s="99"/>
      <c r="M37" s="79">
        <f t="shared" si="0"/>
        <v>0</v>
      </c>
      <c r="N37" s="79"/>
      <c r="O37" s="81"/>
    </row>
    <row r="38" customHeight="1" spans="1:15">
      <c r="A38" s="80"/>
      <c r="B38" s="102"/>
      <c r="C38" s="102"/>
      <c r="D38" s="102"/>
      <c r="E38" s="99"/>
      <c r="F38" s="99"/>
      <c r="G38" s="112"/>
      <c r="H38" s="99"/>
      <c r="I38" s="99"/>
      <c r="J38" s="99"/>
      <c r="K38" s="99"/>
      <c r="L38" s="99"/>
      <c r="M38" s="79">
        <f t="shared" si="0"/>
        <v>0</v>
      </c>
      <c r="N38" s="79"/>
      <c r="O38" s="81"/>
    </row>
    <row r="39" customHeight="1" spans="1:15">
      <c r="A39" s="80"/>
      <c r="B39" s="102"/>
      <c r="C39" s="102"/>
      <c r="D39" s="102"/>
      <c r="E39" s="99"/>
      <c r="F39" s="99"/>
      <c r="G39" s="112"/>
      <c r="H39" s="99"/>
      <c r="I39" s="99"/>
      <c r="J39" s="99"/>
      <c r="K39" s="99"/>
      <c r="L39" s="99"/>
      <c r="M39" s="79">
        <f t="shared" si="0"/>
        <v>0</v>
      </c>
      <c r="N39" s="79"/>
      <c r="O39" s="81"/>
    </row>
    <row r="40" customHeight="1" spans="1:15">
      <c r="A40" s="103" t="s">
        <v>529</v>
      </c>
      <c r="B40" s="104"/>
      <c r="C40" s="98"/>
      <c r="D40" s="102"/>
      <c r="E40" s="99"/>
      <c r="F40" s="99"/>
      <c r="G40" s="99"/>
      <c r="H40" s="99"/>
      <c r="I40" s="99"/>
      <c r="J40" s="99"/>
      <c r="K40" s="99"/>
      <c r="L40" s="99"/>
      <c r="M40" s="79">
        <f>SUM(M7:M39)</f>
        <v>0</v>
      </c>
      <c r="N40" s="79">
        <f>SUM(N7:N39)</f>
        <v>0</v>
      </c>
      <c r="O40" s="81"/>
    </row>
    <row r="41" customHeight="1" spans="1:15">
      <c r="A41" s="105" t="str">
        <f>填表信息!$A$6&amp;填表信息!$B$6</f>
        <v>产权持有人填表人：罗钰</v>
      </c>
      <c r="B41" s="105"/>
      <c r="C41" s="108"/>
      <c r="D41" s="130"/>
      <c r="E41" s="108"/>
      <c r="F41" s="105"/>
      <c r="G41" s="105"/>
      <c r="H41" s="105"/>
      <c r="I41" s="105"/>
      <c r="J41" s="105"/>
      <c r="K41" s="105"/>
      <c r="L41" s="105"/>
      <c r="M41" s="87"/>
      <c r="N41" s="87" t="str">
        <f>填表信息!A70&amp;填表信息!B70</f>
        <v>评估人员：XXX</v>
      </c>
      <c r="O41" s="87"/>
    </row>
    <row r="42" customHeight="1" spans="1:13">
      <c r="A42" s="107" t="str">
        <f>填表信息!A7&amp;" "&amp;TEXT(填表信息!B7,"yyyy年mm月dd日")</f>
        <v>填表日期： 2023年11月06日</v>
      </c>
      <c r="B42" s="108"/>
      <c r="C42" s="108"/>
      <c r="D42" s="130"/>
      <c r="E42" s="108"/>
      <c r="F42" s="108"/>
      <c r="G42" s="108"/>
      <c r="H42" s="108"/>
      <c r="I42" s="108"/>
      <c r="J42" s="108"/>
      <c r="K42" s="108"/>
      <c r="L42" s="108"/>
      <c r="M42" s="114"/>
    </row>
    <row r="43" customHeight="1" spans="4:4">
      <c r="D43" s="130"/>
    </row>
    <row r="44" customHeight="1" spans="4:4">
      <c r="D44" s="130"/>
    </row>
    <row r="45" customHeight="1" spans="4:4">
      <c r="D45" s="130"/>
    </row>
    <row r="46" customHeight="1" spans="4:4">
      <c r="D46" s="130"/>
    </row>
    <row r="47" customHeight="1" spans="4:4">
      <c r="D47" s="130"/>
    </row>
    <row r="48" customHeight="1" spans="4:4">
      <c r="D48" s="130"/>
    </row>
    <row r="49" customHeight="1" spans="4:4">
      <c r="D49" s="130"/>
    </row>
    <row r="50" customHeight="1" spans="4:4">
      <c r="D50" s="130"/>
    </row>
    <row r="51" customHeight="1" spans="4:4">
      <c r="D51" s="130"/>
    </row>
    <row r="52" customHeight="1" spans="4:4">
      <c r="D52" s="130"/>
    </row>
    <row r="53" customHeight="1" spans="4:4">
      <c r="D53" s="130"/>
    </row>
    <row r="54" customHeight="1" spans="4:4">
      <c r="D54" s="130"/>
    </row>
    <row r="55" customHeight="1" spans="4:4">
      <c r="D55" s="130"/>
    </row>
    <row r="56" customHeight="1" spans="4:4">
      <c r="D56" s="130"/>
    </row>
    <row r="57" customHeight="1" spans="4:4">
      <c r="D57" s="131"/>
    </row>
    <row r="58" customHeight="1" spans="4:4">
      <c r="D58" s="131"/>
    </row>
    <row r="59" customHeight="1" spans="4:4">
      <c r="D59" s="131"/>
    </row>
    <row r="60" customHeight="1" spans="4:4">
      <c r="D60" s="132"/>
    </row>
    <row r="61" customHeight="1" spans="4:4">
      <c r="D61" s="133"/>
    </row>
  </sheetData>
  <mergeCells count="13">
    <mergeCell ref="A1:O1"/>
    <mergeCell ref="A2:O2"/>
    <mergeCell ref="A4:F4"/>
    <mergeCell ref="G5:M5"/>
    <mergeCell ref="A40:B40"/>
    <mergeCell ref="A5:A6"/>
    <mergeCell ref="B5:B6"/>
    <mergeCell ref="C5:C6"/>
    <mergeCell ref="D5:D6"/>
    <mergeCell ref="E5:E6"/>
    <mergeCell ref="F5:F6"/>
    <mergeCell ref="N5:N6"/>
    <mergeCell ref="O5:O6"/>
  </mergeCells>
  <printOptions horizontalCentered="1"/>
  <pageMargins left="0.98" right="0.98" top="0.87" bottom="0.87" header="1.06" footer="0.51"/>
  <pageSetup paperSize="9" scale="60" fitToHeight="0" orientation="landscape"/>
  <headerFooter alignWithMargins="0"/>
  <legacyDrawing r:id="rId2"/>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1">
    <pageSetUpPr fitToPage="1"/>
  </sheetPr>
  <dimension ref="A1:O38"/>
  <sheetViews>
    <sheetView view="pageBreakPreview" zoomScaleNormal="100" workbookViewId="0">
      <selection activeCell="B17" sqref="B17"/>
    </sheetView>
  </sheetViews>
  <sheetFormatPr defaultColWidth="9" defaultRowHeight="15.75" customHeight="1"/>
  <cols>
    <col min="1" max="1" width="5.4" style="70" customWidth="1"/>
    <col min="2" max="2" width="37.4" style="70" customWidth="1"/>
    <col min="3" max="3" width="13.4" style="70" customWidth="1"/>
    <col min="4" max="4" width="10.1" style="70" customWidth="1"/>
    <col min="5" max="5" width="11.4" style="70" customWidth="1"/>
    <col min="6" max="6" width="9.9" style="70" customWidth="1"/>
    <col min="7" max="7" width="11.4" style="70" customWidth="1"/>
    <col min="8" max="8" width="10.5" style="70" customWidth="1"/>
    <col min="9" max="11" width="10.1" style="70" customWidth="1"/>
    <col min="12" max="12" width="7.1" style="70" customWidth="1"/>
    <col min="13" max="13" width="15" style="70" customWidth="1"/>
    <col min="14" max="14" width="12.6" style="70" customWidth="1"/>
    <col min="15" max="15" width="12.5" style="70" customWidth="1"/>
    <col min="16" max="16384" width="9" style="70"/>
  </cols>
  <sheetData>
    <row r="1" s="68" customFormat="1" ht="30" customHeight="1" spans="1:15">
      <c r="A1" s="71" t="s">
        <v>1463</v>
      </c>
      <c r="B1" s="72"/>
      <c r="C1" s="72"/>
      <c r="D1" s="72"/>
      <c r="E1" s="72"/>
      <c r="F1" s="72"/>
      <c r="G1" s="72"/>
      <c r="H1" s="72"/>
      <c r="I1" s="72"/>
      <c r="J1" s="72"/>
      <c r="K1" s="72"/>
      <c r="L1" s="72"/>
      <c r="M1" s="72"/>
      <c r="N1" s="72"/>
      <c r="O1" s="72"/>
    </row>
    <row r="2" ht="14.1" customHeight="1" spans="1:15">
      <c r="A2" s="73" t="str">
        <f>填表信息!A17&amp;" "&amp;TEXT(填表信息!B17,"yyyy年mm月dd日")</f>
        <v>评估基准日： 2023年07月31日</v>
      </c>
      <c r="B2" s="74"/>
      <c r="C2" s="74"/>
      <c r="D2" s="74"/>
      <c r="E2" s="74"/>
      <c r="F2" s="74"/>
      <c r="G2" s="74"/>
      <c r="H2" s="74"/>
      <c r="I2" s="74"/>
      <c r="J2" s="74"/>
      <c r="K2" s="74"/>
      <c r="L2" s="74"/>
      <c r="M2" s="74"/>
      <c r="N2" s="74"/>
      <c r="O2" s="115"/>
    </row>
    <row r="3" ht="14.1" customHeight="1" spans="1:15">
      <c r="A3" s="74"/>
      <c r="B3" s="74"/>
      <c r="C3" s="74"/>
      <c r="D3" s="74"/>
      <c r="E3" s="74"/>
      <c r="F3" s="74"/>
      <c r="G3" s="74"/>
      <c r="H3" s="74"/>
      <c r="I3" s="74"/>
      <c r="J3" s="74"/>
      <c r="K3" s="74"/>
      <c r="L3" s="74"/>
      <c r="M3" s="74"/>
      <c r="N3" s="74"/>
      <c r="O3" s="116" t="s">
        <v>1464</v>
      </c>
    </row>
    <row r="4" customHeight="1" spans="1:15">
      <c r="A4" s="76" t="str">
        <f>填表信息!A5&amp;填表信息!B5</f>
        <v>产权持有人：北京巴布科克·威尔科克斯有限公司</v>
      </c>
      <c r="B4" s="76"/>
      <c r="C4" s="76"/>
      <c r="D4" s="76"/>
      <c r="E4" s="76"/>
      <c r="F4" s="91"/>
      <c r="G4" s="91"/>
      <c r="H4" s="91"/>
      <c r="I4" s="91"/>
      <c r="J4" s="91"/>
      <c r="K4" s="91"/>
      <c r="L4" s="91"/>
      <c r="O4" s="117" t="s">
        <v>353</v>
      </c>
    </row>
    <row r="5" s="89" customFormat="1" customHeight="1" spans="1:15">
      <c r="A5" s="92" t="s">
        <v>511</v>
      </c>
      <c r="B5" s="92" t="s">
        <v>1453</v>
      </c>
      <c r="C5" s="92" t="s">
        <v>1461</v>
      </c>
      <c r="D5" s="92" t="s">
        <v>575</v>
      </c>
      <c r="E5" s="92" t="s">
        <v>576</v>
      </c>
      <c r="F5" s="92" t="s">
        <v>1462</v>
      </c>
      <c r="G5" s="94"/>
      <c r="H5" s="94"/>
      <c r="I5" s="94"/>
      <c r="J5" s="94"/>
      <c r="K5" s="94"/>
      <c r="L5" s="94"/>
      <c r="M5" s="110"/>
      <c r="N5" s="92" t="s">
        <v>248</v>
      </c>
      <c r="O5" s="92" t="s">
        <v>516</v>
      </c>
    </row>
    <row r="6" customHeight="1" spans="1:15">
      <c r="A6" s="95"/>
      <c r="B6" s="95"/>
      <c r="C6" s="95"/>
      <c r="D6" s="95"/>
      <c r="E6" s="95"/>
      <c r="F6" s="95"/>
      <c r="G6" s="96" t="s">
        <v>441</v>
      </c>
      <c r="H6" s="96" t="s">
        <v>442</v>
      </c>
      <c r="I6" s="96" t="s">
        <v>443</v>
      </c>
      <c r="J6" s="96" t="s">
        <v>444</v>
      </c>
      <c r="K6" s="96" t="s">
        <v>445</v>
      </c>
      <c r="L6" s="96" t="s">
        <v>446</v>
      </c>
      <c r="M6" s="111" t="s">
        <v>522</v>
      </c>
      <c r="N6" s="95"/>
      <c r="O6" s="95"/>
    </row>
    <row r="7" customHeight="1" spans="1:15">
      <c r="A7" s="80"/>
      <c r="B7" s="126"/>
      <c r="C7" s="98"/>
      <c r="D7" s="99"/>
      <c r="E7" s="78"/>
      <c r="F7" s="96"/>
      <c r="G7" s="113"/>
      <c r="H7" s="112"/>
      <c r="I7" s="112"/>
      <c r="J7" s="112"/>
      <c r="K7" s="112"/>
      <c r="L7" s="80"/>
      <c r="M7" s="79">
        <f>SUM(G7:L7)</f>
        <v>0</v>
      </c>
      <c r="N7" s="79"/>
      <c r="O7" s="81"/>
    </row>
    <row r="8" customHeight="1" spans="1:15">
      <c r="A8" s="80"/>
      <c r="B8" s="126"/>
      <c r="C8" s="98"/>
      <c r="D8" s="127"/>
      <c r="E8" s="78"/>
      <c r="F8" s="96"/>
      <c r="G8" s="113"/>
      <c r="H8" s="112"/>
      <c r="I8" s="112"/>
      <c r="J8" s="112"/>
      <c r="K8" s="112"/>
      <c r="L8" s="80"/>
      <c r="M8" s="79">
        <f t="shared" ref="M8:M35" si="0">SUM(G8:L8)</f>
        <v>0</v>
      </c>
      <c r="N8" s="79"/>
      <c r="O8" s="81"/>
    </row>
    <row r="9" customHeight="1" spans="1:15">
      <c r="A9" s="80"/>
      <c r="B9" s="126"/>
      <c r="C9" s="98"/>
      <c r="D9" s="127"/>
      <c r="E9" s="78"/>
      <c r="F9" s="96"/>
      <c r="G9" s="113"/>
      <c r="H9" s="112"/>
      <c r="I9" s="112"/>
      <c r="J9" s="112"/>
      <c r="K9" s="112"/>
      <c r="L9" s="80"/>
      <c r="M9" s="79">
        <f t="shared" si="0"/>
        <v>0</v>
      </c>
      <c r="N9" s="79"/>
      <c r="O9" s="81"/>
    </row>
    <row r="10" customHeight="1" spans="1:15">
      <c r="A10" s="80"/>
      <c r="B10" s="126"/>
      <c r="C10" s="98"/>
      <c r="D10" s="127"/>
      <c r="E10" s="78"/>
      <c r="F10" s="96"/>
      <c r="G10" s="113"/>
      <c r="H10" s="112"/>
      <c r="I10" s="112"/>
      <c r="J10" s="112"/>
      <c r="K10" s="112"/>
      <c r="L10" s="80"/>
      <c r="M10" s="79">
        <f t="shared" si="0"/>
        <v>0</v>
      </c>
      <c r="N10" s="79"/>
      <c r="O10" s="81"/>
    </row>
    <row r="11" customHeight="1" spans="1:15">
      <c r="A11" s="80"/>
      <c r="B11" s="126"/>
      <c r="C11" s="98"/>
      <c r="D11" s="127"/>
      <c r="E11" s="78"/>
      <c r="F11" s="96"/>
      <c r="G11" s="113"/>
      <c r="H11" s="112"/>
      <c r="I11" s="112"/>
      <c r="J11" s="112"/>
      <c r="K11" s="112"/>
      <c r="L11" s="80"/>
      <c r="M11" s="79">
        <f t="shared" si="0"/>
        <v>0</v>
      </c>
      <c r="N11" s="79"/>
      <c r="O11" s="81"/>
    </row>
    <row r="12" customHeight="1" spans="1:15">
      <c r="A12" s="80"/>
      <c r="B12" s="126"/>
      <c r="C12" s="98"/>
      <c r="D12" s="127"/>
      <c r="E12" s="78"/>
      <c r="F12" s="96"/>
      <c r="G12" s="113"/>
      <c r="H12" s="112"/>
      <c r="I12" s="112"/>
      <c r="J12" s="112"/>
      <c r="K12" s="112"/>
      <c r="L12" s="80"/>
      <c r="M12" s="79">
        <f t="shared" si="0"/>
        <v>0</v>
      </c>
      <c r="N12" s="79"/>
      <c r="O12" s="81"/>
    </row>
    <row r="13" customHeight="1" spans="1:15">
      <c r="A13" s="80"/>
      <c r="B13" s="126"/>
      <c r="C13" s="98"/>
      <c r="D13" s="127"/>
      <c r="E13" s="78"/>
      <c r="F13" s="96"/>
      <c r="G13" s="113"/>
      <c r="H13" s="112"/>
      <c r="I13" s="112"/>
      <c r="J13" s="112"/>
      <c r="K13" s="112"/>
      <c r="L13" s="80"/>
      <c r="M13" s="79">
        <f t="shared" si="0"/>
        <v>0</v>
      </c>
      <c r="N13" s="79"/>
      <c r="O13" s="81"/>
    </row>
    <row r="14" customHeight="1" spans="1:15">
      <c r="A14" s="80"/>
      <c r="B14" s="126"/>
      <c r="C14" s="98"/>
      <c r="D14" s="127"/>
      <c r="E14" s="78"/>
      <c r="F14" s="96"/>
      <c r="G14" s="113"/>
      <c r="H14" s="112"/>
      <c r="I14" s="112"/>
      <c r="J14" s="112"/>
      <c r="K14" s="112"/>
      <c r="L14" s="80"/>
      <c r="M14" s="79">
        <f t="shared" si="0"/>
        <v>0</v>
      </c>
      <c r="N14" s="79"/>
      <c r="O14" s="81"/>
    </row>
    <row r="15" customHeight="1" spans="1:15">
      <c r="A15" s="80"/>
      <c r="B15" s="126"/>
      <c r="C15" s="98"/>
      <c r="D15" s="127"/>
      <c r="E15" s="78"/>
      <c r="F15" s="96"/>
      <c r="G15" s="113"/>
      <c r="H15" s="112"/>
      <c r="I15" s="112"/>
      <c r="J15" s="112"/>
      <c r="K15" s="112"/>
      <c r="L15" s="80"/>
      <c r="M15" s="79">
        <f t="shared" si="0"/>
        <v>0</v>
      </c>
      <c r="N15" s="79"/>
      <c r="O15" s="81"/>
    </row>
    <row r="16" customHeight="1" spans="1:15">
      <c r="A16" s="80"/>
      <c r="B16" s="126"/>
      <c r="C16" s="98"/>
      <c r="D16" s="127"/>
      <c r="E16" s="78"/>
      <c r="F16" s="96"/>
      <c r="G16" s="113"/>
      <c r="H16" s="112"/>
      <c r="I16" s="112"/>
      <c r="J16" s="112"/>
      <c r="K16" s="112"/>
      <c r="L16" s="80"/>
      <c r="M16" s="79">
        <f t="shared" si="0"/>
        <v>0</v>
      </c>
      <c r="N16" s="79"/>
      <c r="O16" s="81"/>
    </row>
    <row r="17" customHeight="1" spans="1:15">
      <c r="A17" s="80"/>
      <c r="B17" s="101"/>
      <c r="C17" s="98"/>
      <c r="D17" s="127"/>
      <c r="E17" s="78"/>
      <c r="F17" s="96"/>
      <c r="G17" s="113"/>
      <c r="H17" s="112"/>
      <c r="I17" s="112"/>
      <c r="J17" s="112"/>
      <c r="K17" s="112"/>
      <c r="L17" s="80"/>
      <c r="M17" s="79">
        <f t="shared" si="0"/>
        <v>0</v>
      </c>
      <c r="N17" s="79"/>
      <c r="O17" s="81"/>
    </row>
    <row r="18" customHeight="1" spans="1:15">
      <c r="A18" s="80"/>
      <c r="B18" s="126"/>
      <c r="C18" s="98"/>
      <c r="D18" s="127"/>
      <c r="E18" s="78"/>
      <c r="F18" s="96"/>
      <c r="G18" s="113"/>
      <c r="H18" s="112"/>
      <c r="I18" s="112"/>
      <c r="J18" s="112"/>
      <c r="K18" s="112"/>
      <c r="L18" s="80"/>
      <c r="M18" s="79">
        <f t="shared" si="0"/>
        <v>0</v>
      </c>
      <c r="N18" s="79"/>
      <c r="O18" s="81"/>
    </row>
    <row r="19" customHeight="1" spans="1:15">
      <c r="A19" s="80"/>
      <c r="B19" s="126"/>
      <c r="C19" s="98"/>
      <c r="D19" s="127"/>
      <c r="E19" s="78"/>
      <c r="F19" s="96"/>
      <c r="G19" s="113"/>
      <c r="H19" s="112"/>
      <c r="I19" s="112"/>
      <c r="J19" s="112"/>
      <c r="K19" s="112"/>
      <c r="L19" s="80"/>
      <c r="M19" s="79">
        <f t="shared" si="0"/>
        <v>0</v>
      </c>
      <c r="N19" s="79"/>
      <c r="O19" s="81"/>
    </row>
    <row r="20" customHeight="1" spans="1:15">
      <c r="A20" s="80"/>
      <c r="B20" s="126"/>
      <c r="C20" s="98"/>
      <c r="D20" s="127"/>
      <c r="E20" s="78"/>
      <c r="F20" s="96"/>
      <c r="G20" s="113"/>
      <c r="H20" s="112"/>
      <c r="I20" s="112"/>
      <c r="J20" s="112"/>
      <c r="K20" s="112"/>
      <c r="L20" s="80"/>
      <c r="M20" s="79">
        <f t="shared" si="0"/>
        <v>0</v>
      </c>
      <c r="N20" s="79"/>
      <c r="O20" s="81"/>
    </row>
    <row r="21" customHeight="1" spans="1:15">
      <c r="A21" s="80"/>
      <c r="B21" s="126"/>
      <c r="C21" s="98"/>
      <c r="D21" s="127"/>
      <c r="E21" s="78"/>
      <c r="F21" s="96"/>
      <c r="G21" s="113"/>
      <c r="H21" s="112"/>
      <c r="I21" s="112"/>
      <c r="J21" s="112"/>
      <c r="K21" s="112"/>
      <c r="L21" s="80"/>
      <c r="M21" s="79">
        <f t="shared" si="0"/>
        <v>0</v>
      </c>
      <c r="N21" s="79"/>
      <c r="O21" s="81"/>
    </row>
    <row r="22" customHeight="1" spans="1:15">
      <c r="A22" s="80"/>
      <c r="B22" s="126"/>
      <c r="C22" s="98"/>
      <c r="D22" s="127"/>
      <c r="E22" s="78"/>
      <c r="F22" s="96"/>
      <c r="G22" s="113"/>
      <c r="H22" s="112"/>
      <c r="I22" s="112"/>
      <c r="J22" s="112"/>
      <c r="K22" s="112"/>
      <c r="L22" s="80"/>
      <c r="M22" s="79">
        <f t="shared" si="0"/>
        <v>0</v>
      </c>
      <c r="N22" s="79"/>
      <c r="O22" s="81"/>
    </row>
    <row r="23" customHeight="1" spans="1:15">
      <c r="A23" s="80"/>
      <c r="B23" s="126"/>
      <c r="C23" s="98"/>
      <c r="D23" s="127"/>
      <c r="E23" s="78"/>
      <c r="F23" s="96"/>
      <c r="G23" s="113"/>
      <c r="H23" s="112"/>
      <c r="I23" s="112"/>
      <c r="J23" s="112"/>
      <c r="K23" s="112"/>
      <c r="L23" s="80"/>
      <c r="M23" s="79">
        <f t="shared" si="0"/>
        <v>0</v>
      </c>
      <c r="N23" s="79"/>
      <c r="O23" s="81"/>
    </row>
    <row r="24" customHeight="1" spans="1:15">
      <c r="A24" s="80"/>
      <c r="B24" s="128"/>
      <c r="C24" s="98"/>
      <c r="D24" s="127"/>
      <c r="E24" s="78"/>
      <c r="F24" s="96"/>
      <c r="G24" s="113"/>
      <c r="H24" s="112"/>
      <c r="I24" s="112"/>
      <c r="J24" s="112"/>
      <c r="K24" s="112"/>
      <c r="L24" s="80"/>
      <c r="M24" s="79">
        <f t="shared" si="0"/>
        <v>0</v>
      </c>
      <c r="N24" s="79"/>
      <c r="O24" s="81"/>
    </row>
    <row r="25" customHeight="1" spans="1:15">
      <c r="A25" s="80"/>
      <c r="B25" s="128"/>
      <c r="C25" s="98"/>
      <c r="D25" s="127"/>
      <c r="E25" s="78"/>
      <c r="F25" s="96"/>
      <c r="G25" s="113"/>
      <c r="H25" s="112"/>
      <c r="I25" s="112"/>
      <c r="J25" s="112"/>
      <c r="K25" s="112"/>
      <c r="L25" s="80"/>
      <c r="M25" s="79">
        <f t="shared" si="0"/>
        <v>0</v>
      </c>
      <c r="N25" s="79"/>
      <c r="O25" s="81"/>
    </row>
    <row r="26" customHeight="1" spans="1:15">
      <c r="A26" s="80"/>
      <c r="B26" s="128"/>
      <c r="C26" s="98"/>
      <c r="D26" s="127"/>
      <c r="E26" s="78"/>
      <c r="F26" s="96"/>
      <c r="G26" s="113"/>
      <c r="H26" s="112"/>
      <c r="I26" s="112"/>
      <c r="J26" s="112"/>
      <c r="K26" s="112"/>
      <c r="L26" s="80"/>
      <c r="M26" s="79">
        <f t="shared" si="0"/>
        <v>0</v>
      </c>
      <c r="N26" s="79"/>
      <c r="O26" s="81"/>
    </row>
    <row r="27" customHeight="1" spans="1:15">
      <c r="A27" s="80"/>
      <c r="B27" s="128"/>
      <c r="C27" s="98"/>
      <c r="D27" s="127"/>
      <c r="E27" s="78"/>
      <c r="F27" s="96"/>
      <c r="G27" s="113"/>
      <c r="H27" s="112"/>
      <c r="I27" s="112"/>
      <c r="J27" s="112"/>
      <c r="K27" s="112"/>
      <c r="L27" s="80"/>
      <c r="M27" s="79">
        <f t="shared" si="0"/>
        <v>0</v>
      </c>
      <c r="N27" s="79"/>
      <c r="O27" s="81"/>
    </row>
    <row r="28" customHeight="1" spans="1:15">
      <c r="A28" s="80"/>
      <c r="B28" s="128"/>
      <c r="C28" s="98"/>
      <c r="D28" s="127"/>
      <c r="E28" s="78"/>
      <c r="F28" s="96"/>
      <c r="G28" s="113"/>
      <c r="H28" s="112"/>
      <c r="I28" s="112"/>
      <c r="J28" s="112"/>
      <c r="K28" s="112"/>
      <c r="L28" s="80"/>
      <c r="M28" s="79">
        <f t="shared" si="0"/>
        <v>0</v>
      </c>
      <c r="N28" s="79"/>
      <c r="O28" s="81"/>
    </row>
    <row r="29" customHeight="1" spans="1:15">
      <c r="A29" s="80"/>
      <c r="B29" s="128"/>
      <c r="C29" s="98"/>
      <c r="D29" s="127"/>
      <c r="E29" s="78"/>
      <c r="F29" s="96"/>
      <c r="G29" s="113"/>
      <c r="H29" s="112"/>
      <c r="I29" s="112"/>
      <c r="J29" s="112"/>
      <c r="K29" s="112"/>
      <c r="L29" s="80"/>
      <c r="M29" s="79">
        <f t="shared" si="0"/>
        <v>0</v>
      </c>
      <c r="N29" s="79"/>
      <c r="O29" s="81"/>
    </row>
    <row r="30" customHeight="1" spans="1:15">
      <c r="A30" s="80"/>
      <c r="B30" s="128"/>
      <c r="C30" s="98"/>
      <c r="D30" s="127"/>
      <c r="E30" s="78"/>
      <c r="F30" s="96"/>
      <c r="G30" s="113"/>
      <c r="H30" s="112"/>
      <c r="I30" s="112"/>
      <c r="J30" s="112"/>
      <c r="K30" s="112"/>
      <c r="L30" s="80"/>
      <c r="M30" s="79">
        <f t="shared" si="0"/>
        <v>0</v>
      </c>
      <c r="N30" s="79"/>
      <c r="O30" s="81"/>
    </row>
    <row r="31" customHeight="1" spans="1:15">
      <c r="A31" s="80"/>
      <c r="B31" s="128"/>
      <c r="C31" s="98"/>
      <c r="D31" s="127"/>
      <c r="E31" s="78"/>
      <c r="F31" s="96"/>
      <c r="G31" s="113"/>
      <c r="H31" s="112"/>
      <c r="I31" s="112"/>
      <c r="J31" s="112"/>
      <c r="K31" s="112"/>
      <c r="L31" s="80"/>
      <c r="M31" s="79">
        <f t="shared" si="0"/>
        <v>0</v>
      </c>
      <c r="N31" s="79"/>
      <c r="O31" s="81"/>
    </row>
    <row r="32" customHeight="1" spans="1:15">
      <c r="A32" s="80"/>
      <c r="B32" s="128"/>
      <c r="C32" s="98"/>
      <c r="D32" s="127"/>
      <c r="E32" s="78"/>
      <c r="F32" s="96"/>
      <c r="G32" s="113"/>
      <c r="H32" s="112"/>
      <c r="I32" s="112"/>
      <c r="J32" s="112"/>
      <c r="K32" s="112"/>
      <c r="L32" s="80"/>
      <c r="M32" s="79">
        <f t="shared" si="0"/>
        <v>0</v>
      </c>
      <c r="N32" s="79"/>
      <c r="O32" s="81"/>
    </row>
    <row r="33" customHeight="1" spans="1:15">
      <c r="A33" s="80"/>
      <c r="B33" s="128"/>
      <c r="C33" s="98"/>
      <c r="D33" s="127"/>
      <c r="E33" s="78"/>
      <c r="F33" s="96"/>
      <c r="G33" s="113"/>
      <c r="H33" s="112"/>
      <c r="I33" s="112"/>
      <c r="J33" s="112"/>
      <c r="K33" s="112"/>
      <c r="L33" s="80"/>
      <c r="M33" s="79">
        <f t="shared" si="0"/>
        <v>0</v>
      </c>
      <c r="N33" s="79"/>
      <c r="O33" s="81"/>
    </row>
    <row r="34" customHeight="1" spans="1:15">
      <c r="A34" s="84"/>
      <c r="B34" s="128"/>
      <c r="C34" s="104"/>
      <c r="D34" s="99"/>
      <c r="E34" s="78"/>
      <c r="F34" s="80"/>
      <c r="G34" s="79"/>
      <c r="H34" s="80"/>
      <c r="I34" s="80"/>
      <c r="J34" s="80"/>
      <c r="K34" s="80"/>
      <c r="L34" s="80"/>
      <c r="M34" s="79">
        <f t="shared" si="0"/>
        <v>0</v>
      </c>
      <c r="N34" s="79"/>
      <c r="O34" s="81"/>
    </row>
    <row r="35" customHeight="1" spans="1:15">
      <c r="A35" s="84"/>
      <c r="B35" s="128"/>
      <c r="C35" s="104"/>
      <c r="D35" s="99"/>
      <c r="E35" s="78"/>
      <c r="F35" s="80"/>
      <c r="G35" s="79"/>
      <c r="H35" s="80"/>
      <c r="I35" s="80"/>
      <c r="J35" s="80"/>
      <c r="K35" s="80"/>
      <c r="L35" s="80"/>
      <c r="M35" s="79">
        <f t="shared" si="0"/>
        <v>0</v>
      </c>
      <c r="N35" s="79"/>
      <c r="O35" s="81"/>
    </row>
    <row r="36" customHeight="1" spans="1:15">
      <c r="A36" s="103" t="s">
        <v>529</v>
      </c>
      <c r="B36" s="104"/>
      <c r="C36" s="104"/>
      <c r="D36" s="99"/>
      <c r="E36" s="80"/>
      <c r="F36" s="80"/>
      <c r="G36" s="112">
        <f>SUM(G7:G33)</f>
        <v>0</v>
      </c>
      <c r="H36" s="80"/>
      <c r="I36" s="80"/>
      <c r="J36" s="80"/>
      <c r="K36" s="80"/>
      <c r="L36" s="80"/>
      <c r="M36" s="79">
        <f>SUM(M7:M35)</f>
        <v>0</v>
      </c>
      <c r="N36" s="79">
        <f>SUM(N7:N35)</f>
        <v>0</v>
      </c>
      <c r="O36" s="81"/>
    </row>
    <row r="37" customHeight="1" spans="1:15">
      <c r="A37" s="105" t="str">
        <f>填表信息!$A$6&amp;填表信息!$B$6</f>
        <v>产权持有人填表人：罗钰</v>
      </c>
      <c r="B37" s="105"/>
      <c r="C37" s="105"/>
      <c r="D37" s="105"/>
      <c r="E37" s="105"/>
      <c r="F37" s="105"/>
      <c r="G37" s="105"/>
      <c r="H37" s="105"/>
      <c r="I37" s="105"/>
      <c r="J37" s="105"/>
      <c r="K37" s="105"/>
      <c r="L37" s="105"/>
      <c r="M37" s="87" t="str">
        <f>填表信息!A71&amp;填表信息!B71</f>
        <v>评估人员：XXX</v>
      </c>
      <c r="N37" s="87"/>
      <c r="O37" s="87"/>
    </row>
    <row r="38" customHeight="1" spans="1:13">
      <c r="A38" s="107" t="str">
        <f>填表信息!A7&amp;" "&amp;TEXT(填表信息!B7,"yyyy年mm月dd日")</f>
        <v>填表日期： 2023年11月06日</v>
      </c>
      <c r="B38" s="108"/>
      <c r="C38" s="108"/>
      <c r="D38" s="108"/>
      <c r="E38" s="108"/>
      <c r="F38" s="108"/>
      <c r="G38" s="108"/>
      <c r="H38" s="108"/>
      <c r="I38" s="108"/>
      <c r="J38" s="108"/>
      <c r="K38" s="108"/>
      <c r="L38" s="108"/>
      <c r="M38" s="114"/>
    </row>
  </sheetData>
  <mergeCells count="13">
    <mergeCell ref="A1:O1"/>
    <mergeCell ref="A2:O2"/>
    <mergeCell ref="A4:E4"/>
    <mergeCell ref="G5:M5"/>
    <mergeCell ref="A36:B36"/>
    <mergeCell ref="A5:A6"/>
    <mergeCell ref="B5:B6"/>
    <mergeCell ref="C5:C6"/>
    <mergeCell ref="D5:D6"/>
    <mergeCell ref="E5:E6"/>
    <mergeCell ref="F5:F6"/>
    <mergeCell ref="N5:N6"/>
    <mergeCell ref="O5:O6"/>
  </mergeCells>
  <printOptions horizontalCentered="1"/>
  <pageMargins left="0.98" right="0.98" top="0.87" bottom="0.87" header="1.06" footer="0.51"/>
  <pageSetup paperSize="9" scale="62" fitToHeight="0" orientation="landscape"/>
  <headerFooter alignWithMargins="0"/>
  <legacyDrawing r:id="rId2"/>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2"/>
  <dimension ref="A1:G29"/>
  <sheetViews>
    <sheetView view="pageBreakPreview" zoomScaleNormal="100" workbookViewId="0">
      <selection activeCell="B17" sqref="B17"/>
    </sheetView>
  </sheetViews>
  <sheetFormatPr defaultColWidth="9" defaultRowHeight="13" outlineLevelCol="6"/>
  <cols>
    <col min="1" max="1" width="6.1" style="13" customWidth="1"/>
    <col min="2" max="2" width="23.1" style="13" customWidth="1"/>
    <col min="3" max="3" width="12" style="13" customWidth="1"/>
    <col min="4" max="4" width="12.6" style="13" customWidth="1"/>
    <col min="5" max="5" width="16.6" style="13" customWidth="1"/>
    <col min="6" max="6" width="16" style="13" customWidth="1"/>
    <col min="7" max="7" width="16.4" style="13" customWidth="1"/>
    <col min="8" max="16384" width="9" style="13"/>
  </cols>
  <sheetData>
    <row r="1" s="11" customFormat="1" ht="30" customHeight="1" spans="1:7">
      <c r="A1" s="14" t="s">
        <v>1465</v>
      </c>
      <c r="B1" s="15"/>
      <c r="C1" s="15"/>
      <c r="D1" s="15"/>
      <c r="E1" s="15"/>
      <c r="F1" s="15"/>
      <c r="G1" s="15"/>
    </row>
    <row r="2" ht="14.1" customHeight="1" spans="1:7">
      <c r="A2" s="16" t="str">
        <f>填表信息!A17&amp;" "&amp;TEXT(填表信息!B17,"yyyy年mm月dd日")</f>
        <v>评估基准日： 2023年07月31日</v>
      </c>
      <c r="B2" s="17"/>
      <c r="C2" s="17"/>
      <c r="D2" s="17"/>
      <c r="E2" s="17"/>
      <c r="F2" s="18"/>
      <c r="G2" s="18"/>
    </row>
    <row r="3" ht="14.1" customHeight="1" spans="1:7">
      <c r="A3" s="17"/>
      <c r="B3" s="17"/>
      <c r="C3" s="17"/>
      <c r="D3" s="17"/>
      <c r="E3" s="17"/>
      <c r="F3" s="18"/>
      <c r="G3" s="19" t="s">
        <v>1466</v>
      </c>
    </row>
    <row r="4" ht="15.75" customHeight="1" spans="1:7">
      <c r="A4" s="20" t="str">
        <f>填表信息!A5&amp;填表信息!B5</f>
        <v>产权持有人：北京巴布科克·威尔科克斯有限公司</v>
      </c>
      <c r="B4" s="20"/>
      <c r="C4" s="20"/>
      <c r="G4" s="21" t="s">
        <v>353</v>
      </c>
    </row>
    <row r="5" s="12" customFormat="1" ht="15.75" customHeight="1" spans="1:7">
      <c r="A5" s="22" t="s">
        <v>511</v>
      </c>
      <c r="B5" s="22" t="s">
        <v>1453</v>
      </c>
      <c r="C5" s="22" t="s">
        <v>576</v>
      </c>
      <c r="D5" s="22" t="s">
        <v>575</v>
      </c>
      <c r="E5" s="23" t="s">
        <v>356</v>
      </c>
      <c r="F5" s="22" t="s">
        <v>248</v>
      </c>
      <c r="G5" s="22" t="s">
        <v>516</v>
      </c>
    </row>
    <row r="6" ht="15.75" customHeight="1" spans="1:7">
      <c r="A6" s="24">
        <v>1</v>
      </c>
      <c r="B6" s="25"/>
      <c r="C6" s="26"/>
      <c r="D6" s="24"/>
      <c r="E6" s="28"/>
      <c r="F6" s="28"/>
      <c r="G6" s="29"/>
    </row>
    <row r="7" ht="15.75" customHeight="1" spans="1:7">
      <c r="A7" s="24"/>
      <c r="B7" s="30"/>
      <c r="C7" s="26"/>
      <c r="D7" s="26"/>
      <c r="E7" s="28"/>
      <c r="F7" s="28"/>
      <c r="G7" s="29"/>
    </row>
    <row r="8" ht="15.75" customHeight="1" spans="1:7">
      <c r="A8" s="24"/>
      <c r="B8" s="30"/>
      <c r="C8" s="26"/>
      <c r="D8" s="26"/>
      <c r="E8" s="28"/>
      <c r="F8" s="28"/>
      <c r="G8" s="29"/>
    </row>
    <row r="9" ht="15.75" customHeight="1" spans="1:7">
      <c r="A9" s="24"/>
      <c r="B9" s="30"/>
      <c r="C9" s="26"/>
      <c r="D9" s="26"/>
      <c r="E9" s="28"/>
      <c r="F9" s="28"/>
      <c r="G9" s="29"/>
    </row>
    <row r="10" ht="15.75" customHeight="1" spans="1:7">
      <c r="A10" s="24"/>
      <c r="B10" s="30"/>
      <c r="C10" s="26"/>
      <c r="D10" s="26"/>
      <c r="E10" s="28"/>
      <c r="F10" s="28"/>
      <c r="G10" s="29"/>
    </row>
    <row r="11" ht="15.75" customHeight="1" spans="1:7">
      <c r="A11" s="24"/>
      <c r="B11" s="30"/>
      <c r="C11" s="26"/>
      <c r="D11" s="26"/>
      <c r="E11" s="28"/>
      <c r="F11" s="28"/>
      <c r="G11" s="29"/>
    </row>
    <row r="12" ht="15.75" customHeight="1" spans="1:7">
      <c r="A12" s="24"/>
      <c r="B12" s="30"/>
      <c r="C12" s="26"/>
      <c r="D12" s="26"/>
      <c r="E12" s="28"/>
      <c r="F12" s="28"/>
      <c r="G12" s="29"/>
    </row>
    <row r="13" ht="15.75" customHeight="1" spans="1:7">
      <c r="A13" s="24"/>
      <c r="B13" s="30"/>
      <c r="C13" s="26"/>
      <c r="D13" s="26"/>
      <c r="E13" s="28"/>
      <c r="F13" s="28"/>
      <c r="G13" s="29"/>
    </row>
    <row r="14" ht="15.75" customHeight="1" spans="1:7">
      <c r="A14" s="24"/>
      <c r="B14" s="30"/>
      <c r="C14" s="26"/>
      <c r="D14" s="26"/>
      <c r="E14" s="28"/>
      <c r="F14" s="28"/>
      <c r="G14" s="29"/>
    </row>
    <row r="15" ht="15.75" customHeight="1" spans="1:7">
      <c r="A15" s="24"/>
      <c r="B15" s="30"/>
      <c r="C15" s="26"/>
      <c r="D15" s="26"/>
      <c r="E15" s="28"/>
      <c r="F15" s="28"/>
      <c r="G15" s="29"/>
    </row>
    <row r="16" ht="15.75" customHeight="1" spans="1:7">
      <c r="A16" s="24"/>
      <c r="B16" s="30"/>
      <c r="C16" s="26"/>
      <c r="D16" s="26"/>
      <c r="E16" s="28"/>
      <c r="F16" s="28"/>
      <c r="G16" s="29"/>
    </row>
    <row r="17" ht="15.75" customHeight="1" spans="1:7">
      <c r="A17" s="24"/>
      <c r="B17" s="31"/>
      <c r="C17" s="26"/>
      <c r="D17" s="26"/>
      <c r="E17" s="28"/>
      <c r="F17" s="28"/>
      <c r="G17" s="29"/>
    </row>
    <row r="18" ht="15.75" customHeight="1" spans="1:7">
      <c r="A18" s="24"/>
      <c r="B18" s="30"/>
      <c r="C18" s="26"/>
      <c r="D18" s="26"/>
      <c r="E18" s="28"/>
      <c r="F18" s="28"/>
      <c r="G18" s="29"/>
    </row>
    <row r="19" ht="15.75" customHeight="1" spans="1:7">
      <c r="A19" s="24"/>
      <c r="B19" s="30"/>
      <c r="C19" s="26"/>
      <c r="D19" s="26"/>
      <c r="E19" s="28"/>
      <c r="F19" s="28"/>
      <c r="G19" s="29"/>
    </row>
    <row r="20" ht="15.75" customHeight="1" spans="1:7">
      <c r="A20" s="24"/>
      <c r="B20" s="30"/>
      <c r="C20" s="26"/>
      <c r="D20" s="26"/>
      <c r="E20" s="28"/>
      <c r="F20" s="28"/>
      <c r="G20" s="29"/>
    </row>
    <row r="21" ht="15.75" customHeight="1" spans="1:7">
      <c r="A21" s="24"/>
      <c r="B21" s="30"/>
      <c r="C21" s="26"/>
      <c r="D21" s="26"/>
      <c r="E21" s="28"/>
      <c r="F21" s="28"/>
      <c r="G21" s="29"/>
    </row>
    <row r="22" ht="15.75" customHeight="1" spans="1:7">
      <c r="A22" s="24"/>
      <c r="B22" s="30"/>
      <c r="C22" s="26"/>
      <c r="D22" s="26"/>
      <c r="E22" s="28"/>
      <c r="F22" s="28"/>
      <c r="G22" s="29"/>
    </row>
    <row r="23" ht="15.75" customHeight="1" spans="1:7">
      <c r="A23" s="24"/>
      <c r="B23" s="30"/>
      <c r="C23" s="26"/>
      <c r="D23" s="26"/>
      <c r="E23" s="28"/>
      <c r="F23" s="28"/>
      <c r="G23" s="29"/>
    </row>
    <row r="24" ht="15.75" customHeight="1" spans="1:7">
      <c r="A24" s="24"/>
      <c r="B24" s="30"/>
      <c r="C24" s="26"/>
      <c r="D24" s="26"/>
      <c r="E24" s="28"/>
      <c r="F24" s="28"/>
      <c r="G24" s="29"/>
    </row>
    <row r="25" ht="15.75" customHeight="1" spans="1:7">
      <c r="A25" s="24"/>
      <c r="B25" s="30"/>
      <c r="C25" s="26"/>
      <c r="D25" s="26"/>
      <c r="E25" s="28"/>
      <c r="F25" s="28"/>
      <c r="G25" s="29"/>
    </row>
    <row r="26" ht="15.75" customHeight="1" spans="1:7">
      <c r="A26" s="24"/>
      <c r="B26" s="30"/>
      <c r="C26" s="26"/>
      <c r="D26" s="26"/>
      <c r="E26" s="28"/>
      <c r="F26" s="28"/>
      <c r="G26" s="29"/>
    </row>
    <row r="27" ht="15.75" customHeight="1" spans="1:7">
      <c r="A27" s="32" t="s">
        <v>529</v>
      </c>
      <c r="B27" s="63"/>
      <c r="C27" s="26"/>
      <c r="D27" s="26"/>
      <c r="E27" s="28">
        <f>SUM(E6:E26)</f>
        <v>0</v>
      </c>
      <c r="F27" s="28">
        <f>SUM(F6:F26)</f>
        <v>0</v>
      </c>
      <c r="G27" s="29"/>
    </row>
    <row r="28" ht="15.75" customHeight="1" spans="1:7">
      <c r="A28" s="34" t="str">
        <f>填表信息!$A$6&amp;填表信息!$B$6</f>
        <v>产权持有人填表人：罗钰</v>
      </c>
      <c r="B28" s="34"/>
      <c r="C28" s="34"/>
      <c r="D28" s="34"/>
      <c r="E28" s="35"/>
      <c r="F28" s="36" t="str">
        <f>填表信息!A72&amp;填表信息!B72</f>
        <v>评估人员：XXX</v>
      </c>
      <c r="G28" s="36"/>
    </row>
    <row r="29" ht="15.75" customHeight="1" spans="1:4">
      <c r="A29" s="37" t="str">
        <f>填表信息!A7&amp;" "&amp;TEXT(填表信息!B7,"yyyy年mm月dd日")</f>
        <v>填表日期： 2023年11月06日</v>
      </c>
      <c r="B29" s="38"/>
      <c r="C29" s="38"/>
      <c r="D29" s="38"/>
    </row>
  </sheetData>
  <mergeCells count="4">
    <mergeCell ref="A1:G1"/>
    <mergeCell ref="A2:G2"/>
    <mergeCell ref="A4:C4"/>
    <mergeCell ref="A27:B27"/>
  </mergeCells>
  <pageMargins left="0.7" right="0.7" top="0.75" bottom="0.75" header="0.3" footer="0.3"/>
  <pageSetup paperSize="9" scale="80" orientation="portrait"/>
  <headerFooter/>
  <legacyDrawing r:id="rId2"/>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3">
    <pageSetUpPr fitToPage="1"/>
  </sheetPr>
  <dimension ref="A1:H29"/>
  <sheetViews>
    <sheetView view="pageBreakPreview" zoomScaleNormal="100" workbookViewId="0">
      <selection activeCell="B17" sqref="B17"/>
    </sheetView>
  </sheetViews>
  <sheetFormatPr defaultColWidth="9" defaultRowHeight="15.75" customHeight="1" outlineLevelCol="7"/>
  <cols>
    <col min="1" max="1" width="7.9" style="13" customWidth="1"/>
    <col min="2" max="2" width="30" style="13" customWidth="1"/>
    <col min="3" max="3" width="13.9" style="13" customWidth="1"/>
    <col min="4" max="4" width="20.4" style="13" customWidth="1"/>
    <col min="5" max="5" width="20.1" style="13" customWidth="1"/>
    <col min="6" max="6" width="18.1" style="13" customWidth="1"/>
    <col min="7" max="16384" width="9" style="13"/>
  </cols>
  <sheetData>
    <row r="1" s="11" customFormat="1" ht="30" customHeight="1" spans="1:6">
      <c r="A1" s="14" t="s">
        <v>1467</v>
      </c>
      <c r="B1" s="15"/>
      <c r="C1" s="15"/>
      <c r="D1" s="15"/>
      <c r="E1" s="15"/>
      <c r="F1" s="15"/>
    </row>
    <row r="2" ht="14.1" customHeight="1" spans="1:6">
      <c r="A2" s="16" t="str">
        <f>填表信息!A17&amp;" "&amp;TEXT(填表信息!B17,"yyyy年mm月dd日")</f>
        <v>评估基准日： 2023年07月31日</v>
      </c>
      <c r="B2" s="17"/>
      <c r="C2" s="17"/>
      <c r="D2" s="17"/>
      <c r="E2" s="17"/>
      <c r="F2" s="17"/>
    </row>
    <row r="3" ht="14.1" customHeight="1" spans="1:6">
      <c r="A3" s="17"/>
      <c r="B3" s="17"/>
      <c r="C3" s="17"/>
      <c r="D3" s="17"/>
      <c r="E3" s="17"/>
      <c r="F3" s="19" t="s">
        <v>1468</v>
      </c>
    </row>
    <row r="4" customHeight="1" spans="1:6">
      <c r="A4" s="20" t="str">
        <f>填表信息!A5&amp;填表信息!B5</f>
        <v>产权持有人：北京巴布科克·威尔科克斯有限公司</v>
      </c>
      <c r="B4" s="20"/>
      <c r="C4" s="20"/>
      <c r="D4" s="20"/>
      <c r="F4" s="21" t="s">
        <v>353</v>
      </c>
    </row>
    <row r="5" s="12" customFormat="1" customHeight="1" spans="1:6">
      <c r="A5" s="22" t="s">
        <v>511</v>
      </c>
      <c r="B5" s="22" t="s">
        <v>588</v>
      </c>
      <c r="C5" s="22" t="s">
        <v>576</v>
      </c>
      <c r="D5" s="23" t="s">
        <v>356</v>
      </c>
      <c r="E5" s="22" t="s">
        <v>248</v>
      </c>
      <c r="F5" s="22" t="s">
        <v>516</v>
      </c>
    </row>
    <row r="6" customHeight="1" spans="1:8">
      <c r="A6" s="24"/>
      <c r="B6" s="25"/>
      <c r="C6" s="78"/>
      <c r="D6" s="28"/>
      <c r="E6" s="28"/>
      <c r="F6" s="29"/>
      <c r="G6"/>
      <c r="H6"/>
    </row>
    <row r="7" customHeight="1" spans="1:8">
      <c r="A7" s="24"/>
      <c r="B7" s="25"/>
      <c r="C7" s="78"/>
      <c r="D7" s="28"/>
      <c r="E7" s="28"/>
      <c r="F7" s="29"/>
      <c r="G7"/>
      <c r="H7"/>
    </row>
    <row r="8" customHeight="1" spans="1:8">
      <c r="A8" s="24"/>
      <c r="B8" s="25"/>
      <c r="C8" s="123"/>
      <c r="D8" s="28"/>
      <c r="E8" s="28"/>
      <c r="F8" s="29"/>
      <c r="G8"/>
      <c r="H8"/>
    </row>
    <row r="9" customHeight="1" spans="1:8">
      <c r="A9" s="24"/>
      <c r="B9" s="25"/>
      <c r="C9" s="123"/>
      <c r="D9" s="28"/>
      <c r="E9" s="28"/>
      <c r="F9" s="29"/>
      <c r="G9"/>
      <c r="H9"/>
    </row>
    <row r="10" customHeight="1" spans="1:8">
      <c r="A10" s="24"/>
      <c r="B10" s="25"/>
      <c r="C10" s="78"/>
      <c r="D10" s="28"/>
      <c r="E10" s="28"/>
      <c r="F10" s="29"/>
      <c r="G10"/>
      <c r="H10"/>
    </row>
    <row r="11" customHeight="1" spans="1:8">
      <c r="A11" s="24"/>
      <c r="B11" s="25"/>
      <c r="C11" s="123"/>
      <c r="D11" s="28"/>
      <c r="E11" s="28"/>
      <c r="F11" s="29"/>
      <c r="G11"/>
      <c r="H11"/>
    </row>
    <row r="12" customHeight="1" spans="1:8">
      <c r="A12" s="24"/>
      <c r="B12" s="25"/>
      <c r="C12" s="123"/>
      <c r="D12" s="28"/>
      <c r="E12" s="28"/>
      <c r="F12" s="29"/>
      <c r="G12"/>
      <c r="H12"/>
    </row>
    <row r="13" customHeight="1" spans="1:8">
      <c r="A13" s="24"/>
      <c r="B13" s="25"/>
      <c r="C13" s="123"/>
      <c r="D13" s="28"/>
      <c r="E13" s="28"/>
      <c r="F13" s="29"/>
      <c r="G13"/>
      <c r="H13"/>
    </row>
    <row r="14" customHeight="1" spans="1:8">
      <c r="A14" s="24"/>
      <c r="B14" s="25"/>
      <c r="C14" s="78"/>
      <c r="D14" s="28"/>
      <c r="E14" s="28"/>
      <c r="F14" s="29"/>
      <c r="G14"/>
      <c r="H14"/>
    </row>
    <row r="15" customHeight="1" spans="1:8">
      <c r="A15" s="24"/>
      <c r="B15" s="25"/>
      <c r="C15" s="78"/>
      <c r="D15" s="28"/>
      <c r="E15" s="28"/>
      <c r="F15" s="29"/>
      <c r="G15"/>
      <c r="H15"/>
    </row>
    <row r="16" customHeight="1" spans="1:8">
      <c r="A16" s="24"/>
      <c r="B16" s="25"/>
      <c r="C16" s="78"/>
      <c r="D16" s="28"/>
      <c r="E16" s="28"/>
      <c r="F16" s="29"/>
      <c r="G16"/>
      <c r="H16"/>
    </row>
    <row r="17" customHeight="1" spans="1:8">
      <c r="A17" s="24"/>
      <c r="B17" s="31"/>
      <c r="C17" s="26"/>
      <c r="D17" s="28"/>
      <c r="E17" s="28"/>
      <c r="F17" s="29"/>
      <c r="G17"/>
      <c r="H17"/>
    </row>
    <row r="18" customHeight="1" spans="1:8">
      <c r="A18" s="24"/>
      <c r="B18" s="25"/>
      <c r="C18" s="26"/>
      <c r="D18" s="28"/>
      <c r="E18" s="28"/>
      <c r="F18" s="29"/>
      <c r="G18"/>
      <c r="H18"/>
    </row>
    <row r="19" customHeight="1" spans="1:8">
      <c r="A19" s="24"/>
      <c r="B19" s="25"/>
      <c r="C19" s="26"/>
      <c r="D19" s="28"/>
      <c r="E19" s="28"/>
      <c r="F19" s="29"/>
      <c r="G19"/>
      <c r="H19"/>
    </row>
    <row r="20" customHeight="1" spans="1:8">
      <c r="A20" s="24"/>
      <c r="B20" s="25"/>
      <c r="C20" s="26"/>
      <c r="D20" s="28"/>
      <c r="E20" s="28"/>
      <c r="F20" s="29"/>
      <c r="G20"/>
      <c r="H20"/>
    </row>
    <row r="21" customHeight="1" spans="1:8">
      <c r="A21" s="24"/>
      <c r="B21" s="25"/>
      <c r="C21" s="124"/>
      <c r="D21" s="28"/>
      <c r="E21" s="28"/>
      <c r="F21" s="29"/>
      <c r="G21"/>
      <c r="H21"/>
    </row>
    <row r="22" customHeight="1" spans="1:8">
      <c r="A22" s="24"/>
      <c r="B22" s="30"/>
      <c r="C22" s="26"/>
      <c r="D22" s="28"/>
      <c r="E22" s="28"/>
      <c r="F22" s="29"/>
      <c r="G22"/>
      <c r="H22"/>
    </row>
    <row r="23" customHeight="1" spans="1:6">
      <c r="A23" s="24"/>
      <c r="B23" s="30"/>
      <c r="C23" s="26"/>
      <c r="D23" s="28"/>
      <c r="E23" s="28"/>
      <c r="F23" s="29"/>
    </row>
    <row r="24" customHeight="1" spans="1:6">
      <c r="A24" s="24"/>
      <c r="B24" s="30"/>
      <c r="C24" s="26"/>
      <c r="D24" s="28"/>
      <c r="E24" s="28"/>
      <c r="F24" s="29"/>
    </row>
    <row r="25" customHeight="1" spans="1:6">
      <c r="A25" s="24"/>
      <c r="B25" s="30"/>
      <c r="C25" s="26"/>
      <c r="D25" s="28"/>
      <c r="E25" s="28"/>
      <c r="F25" s="29"/>
    </row>
    <row r="26" customHeight="1" spans="1:6">
      <c r="A26" s="24"/>
      <c r="B26" s="30"/>
      <c r="C26" s="26"/>
      <c r="D26" s="28"/>
      <c r="E26" s="28"/>
      <c r="F26" s="29"/>
    </row>
    <row r="27" customHeight="1" spans="1:6">
      <c r="A27" s="32" t="s">
        <v>529</v>
      </c>
      <c r="B27" s="63"/>
      <c r="C27" s="26"/>
      <c r="D27" s="28">
        <f>SUM(D6:D26)</f>
        <v>0</v>
      </c>
      <c r="E27" s="28">
        <f>SUM(E6:E26)</f>
        <v>0</v>
      </c>
      <c r="F27" s="29"/>
    </row>
    <row r="28" customHeight="1" spans="1:6">
      <c r="A28" s="34" t="str">
        <f>填表信息!$A$6&amp;填表信息!$B$6</f>
        <v>产权持有人填表人：罗钰</v>
      </c>
      <c r="B28" s="34"/>
      <c r="C28" s="34"/>
      <c r="D28" s="34"/>
      <c r="E28" s="36" t="str">
        <f>填表信息!A73&amp;填表信息!B73</f>
        <v>评估人员：XXX</v>
      </c>
      <c r="F28" s="36"/>
    </row>
    <row r="29" customHeight="1" spans="1:4">
      <c r="A29" s="37" t="str">
        <f>填表信息!A7&amp;" "&amp;TEXT(填表信息!B7,"yyyy年mm月dd日")</f>
        <v>填表日期： 2023年11月06日</v>
      </c>
      <c r="B29" s="38"/>
      <c r="C29" s="38"/>
      <c r="D29" s="125"/>
    </row>
  </sheetData>
  <mergeCells count="4">
    <mergeCell ref="A1:F1"/>
    <mergeCell ref="A2:F2"/>
    <mergeCell ref="A4:D4"/>
    <mergeCell ref="A27:B27"/>
  </mergeCells>
  <printOptions horizontalCentered="1"/>
  <pageMargins left="1" right="1" top="0.87" bottom="0.87" header="1.06" footer="0.51"/>
  <pageSetup paperSize="9" fitToHeight="0" orientation="landscape"/>
  <headerFooter alignWithMargins="0"/>
  <legacyDrawing r:id="rId2"/>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4">
    <pageSetUpPr fitToPage="1"/>
  </sheetPr>
  <dimension ref="A1:G29"/>
  <sheetViews>
    <sheetView view="pageBreakPreview" zoomScaleNormal="100" workbookViewId="0">
      <selection activeCell="F6" sqref="F6:F7"/>
    </sheetView>
  </sheetViews>
  <sheetFormatPr defaultColWidth="9" defaultRowHeight="15.75" customHeight="1" outlineLevelCol="6"/>
  <cols>
    <col min="1" max="1" width="8.4" style="13" customWidth="1"/>
    <col min="2" max="2" width="24.5" style="13" customWidth="1"/>
    <col min="3" max="3" width="14" style="13" customWidth="1"/>
    <col min="4" max="4" width="25.6" style="13" customWidth="1"/>
    <col min="5" max="6" width="18.1" style="13" customWidth="1"/>
    <col min="7" max="7" width="15.5" style="13" customWidth="1"/>
    <col min="8" max="16384" width="9" style="13"/>
  </cols>
  <sheetData>
    <row r="1" s="11" customFormat="1" ht="30" customHeight="1" spans="1:7">
      <c r="A1" s="14" t="s">
        <v>1469</v>
      </c>
      <c r="B1" s="15"/>
      <c r="C1" s="15"/>
      <c r="D1" s="15"/>
      <c r="E1" s="15"/>
      <c r="F1" s="15"/>
      <c r="G1" s="15"/>
    </row>
    <row r="2" ht="14.1" customHeight="1" spans="1:7">
      <c r="A2" s="16" t="str">
        <f>填表信息!A17&amp;" "&amp;TEXT(填表信息!B17,"yyyy年mm月dd日")</f>
        <v>评估基准日： 2023年07月31日</v>
      </c>
      <c r="B2" s="17"/>
      <c r="C2" s="17"/>
      <c r="D2" s="17"/>
      <c r="E2" s="17"/>
      <c r="F2" s="17"/>
      <c r="G2" s="18"/>
    </row>
    <row r="3" ht="14.1" customHeight="1" spans="1:7">
      <c r="A3" s="17"/>
      <c r="B3" s="17"/>
      <c r="C3" s="17"/>
      <c r="D3" s="17"/>
      <c r="E3" s="17"/>
      <c r="F3" s="17"/>
      <c r="G3" s="19" t="s">
        <v>1470</v>
      </c>
    </row>
    <row r="4" customHeight="1" spans="1:7">
      <c r="A4" s="20" t="str">
        <f>填表信息!A5&amp;填表信息!B5</f>
        <v>产权持有人：北京巴布科克·威尔科克斯有限公司</v>
      </c>
      <c r="B4" s="20"/>
      <c r="C4" s="20"/>
      <c r="D4" s="20"/>
      <c r="G4" s="21" t="s">
        <v>353</v>
      </c>
    </row>
    <row r="5" s="12" customFormat="1" customHeight="1" spans="1:7">
      <c r="A5" s="22" t="s">
        <v>511</v>
      </c>
      <c r="B5" s="22" t="s">
        <v>1471</v>
      </c>
      <c r="C5" s="22" t="s">
        <v>576</v>
      </c>
      <c r="D5" s="22" t="s">
        <v>1472</v>
      </c>
      <c r="E5" s="23" t="s">
        <v>356</v>
      </c>
      <c r="F5" s="22" t="s">
        <v>248</v>
      </c>
      <c r="G5" s="22" t="s">
        <v>516</v>
      </c>
    </row>
    <row r="6" customHeight="1" spans="1:7">
      <c r="A6" s="24">
        <v>1</v>
      </c>
      <c r="B6" s="118"/>
      <c r="C6" s="78"/>
      <c r="D6" s="119"/>
      <c r="E6" s="28"/>
      <c r="F6" s="28"/>
      <c r="G6" s="29"/>
    </row>
    <row r="7" customHeight="1" spans="1:7">
      <c r="A7" s="24">
        <v>2</v>
      </c>
      <c r="B7" s="118"/>
      <c r="C7" s="78"/>
      <c r="D7" s="119"/>
      <c r="E7" s="28"/>
      <c r="F7" s="28"/>
      <c r="G7" s="29"/>
    </row>
    <row r="8" customHeight="1" spans="1:7">
      <c r="A8" s="24"/>
      <c r="B8" s="118"/>
      <c r="C8" s="78"/>
      <c r="D8" s="120"/>
      <c r="E8" s="28"/>
      <c r="F8" s="28"/>
      <c r="G8" s="29"/>
    </row>
    <row r="9" customHeight="1" spans="1:7">
      <c r="A9" s="24"/>
      <c r="B9" s="118"/>
      <c r="C9" s="78"/>
      <c r="D9" s="120"/>
      <c r="E9" s="28"/>
      <c r="F9" s="28"/>
      <c r="G9" s="29"/>
    </row>
    <row r="10" customHeight="1" spans="1:7">
      <c r="A10" s="24"/>
      <c r="B10" s="118"/>
      <c r="C10" s="78"/>
      <c r="D10" s="120"/>
      <c r="E10" s="28"/>
      <c r="F10" s="28"/>
      <c r="G10" s="29"/>
    </row>
    <row r="11" customHeight="1" spans="1:7">
      <c r="A11" s="24"/>
      <c r="B11" s="118"/>
      <c r="C11" s="78"/>
      <c r="D11" s="120"/>
      <c r="E11" s="28"/>
      <c r="F11" s="28"/>
      <c r="G11" s="29"/>
    </row>
    <row r="12" customHeight="1" spans="1:7">
      <c r="A12" s="24"/>
      <c r="B12" s="118"/>
      <c r="C12" s="78"/>
      <c r="D12" s="120"/>
      <c r="E12" s="28"/>
      <c r="F12" s="28"/>
      <c r="G12" s="29"/>
    </row>
    <row r="13" customHeight="1" spans="1:7">
      <c r="A13" s="24"/>
      <c r="B13" s="118"/>
      <c r="C13" s="78"/>
      <c r="D13" s="121"/>
      <c r="E13" s="28"/>
      <c r="F13" s="28"/>
      <c r="G13" s="29"/>
    </row>
    <row r="14" customHeight="1" spans="1:7">
      <c r="A14" s="24"/>
      <c r="B14" s="118"/>
      <c r="C14" s="78"/>
      <c r="D14" s="24"/>
      <c r="E14" s="28"/>
      <c r="F14" s="28"/>
      <c r="G14" s="29"/>
    </row>
    <row r="15" customHeight="1" spans="1:7">
      <c r="A15" s="24"/>
      <c r="B15" s="118"/>
      <c r="C15" s="78"/>
      <c r="D15" s="22"/>
      <c r="E15" s="28"/>
      <c r="F15" s="28"/>
      <c r="G15" s="29"/>
    </row>
    <row r="16" customHeight="1" spans="1:7">
      <c r="A16" s="24"/>
      <c r="B16" s="30"/>
      <c r="C16" s="26"/>
      <c r="D16" s="24"/>
      <c r="E16" s="28"/>
      <c r="F16" s="28"/>
      <c r="G16" s="29"/>
    </row>
    <row r="17" customHeight="1" spans="1:7">
      <c r="A17" s="24"/>
      <c r="B17" s="31"/>
      <c r="C17" s="26"/>
      <c r="D17" s="24"/>
      <c r="E17" s="28"/>
      <c r="F17" s="28"/>
      <c r="G17" s="29"/>
    </row>
    <row r="18" customHeight="1" spans="1:7">
      <c r="A18" s="24"/>
      <c r="B18" s="30"/>
      <c r="C18" s="26"/>
      <c r="D18" s="24"/>
      <c r="E18" s="28"/>
      <c r="F18" s="28"/>
      <c r="G18" s="29"/>
    </row>
    <row r="19" customHeight="1" spans="1:7">
      <c r="A19" s="24"/>
      <c r="B19" s="30"/>
      <c r="C19" s="26"/>
      <c r="D19" s="24"/>
      <c r="E19" s="28"/>
      <c r="F19" s="28"/>
      <c r="G19" s="29"/>
    </row>
    <row r="20" customHeight="1" spans="1:7">
      <c r="A20" s="24"/>
      <c r="B20" s="30"/>
      <c r="C20" s="26"/>
      <c r="D20" s="24"/>
      <c r="E20" s="28"/>
      <c r="F20" s="28"/>
      <c r="G20" s="29"/>
    </row>
    <row r="21" customHeight="1" spans="1:7">
      <c r="A21" s="24"/>
      <c r="B21" s="30"/>
      <c r="C21" s="26"/>
      <c r="D21" s="24"/>
      <c r="E21" s="28"/>
      <c r="F21" s="28"/>
      <c r="G21" s="29"/>
    </row>
    <row r="22" customHeight="1" spans="1:7">
      <c r="A22" s="24"/>
      <c r="B22" s="30"/>
      <c r="C22" s="26"/>
      <c r="D22" s="24"/>
      <c r="E22" s="28"/>
      <c r="F22" s="28"/>
      <c r="G22" s="29"/>
    </row>
    <row r="23" customHeight="1" spans="1:7">
      <c r="A23" s="24"/>
      <c r="B23" s="30"/>
      <c r="C23" s="26"/>
      <c r="D23" s="24"/>
      <c r="E23" s="28"/>
      <c r="F23" s="28"/>
      <c r="G23" s="29"/>
    </row>
    <row r="24" customHeight="1" spans="1:7">
      <c r="A24" s="24"/>
      <c r="B24" s="30"/>
      <c r="C24" s="26"/>
      <c r="D24" s="24"/>
      <c r="E24" s="28"/>
      <c r="F24" s="28"/>
      <c r="G24" s="29"/>
    </row>
    <row r="25" customHeight="1" spans="1:7">
      <c r="A25" s="32" t="s">
        <v>529</v>
      </c>
      <c r="B25" s="63"/>
      <c r="C25" s="26"/>
      <c r="D25" s="24"/>
      <c r="E25" s="28">
        <f>SUM(E6:E24)</f>
        <v>0</v>
      </c>
      <c r="F25" s="28">
        <f>SUM(F6:F24)</f>
        <v>0</v>
      </c>
      <c r="G25" s="29"/>
    </row>
    <row r="26" customHeight="1" spans="1:7">
      <c r="A26" s="34" t="str">
        <f>填表信息!$A$6&amp;填表信息!$B$6</f>
        <v>产权持有人填表人：罗钰</v>
      </c>
      <c r="B26" s="34"/>
      <c r="C26" s="34"/>
      <c r="D26" s="34"/>
      <c r="E26" s="35"/>
      <c r="F26" s="36" t="str">
        <f>填表信息!A74&amp;填表信息!B74</f>
        <v>评估人员：XXX</v>
      </c>
      <c r="G26" s="36"/>
    </row>
    <row r="27" customHeight="1" spans="1:5">
      <c r="A27" s="37" t="str">
        <f>填表信息!A7&amp;" "&amp;TEXT(填表信息!B7,"yyyy年mm月dd日")</f>
        <v>填表日期： 2023年11月06日</v>
      </c>
      <c r="B27" s="38"/>
      <c r="C27" s="38"/>
      <c r="D27" s="38"/>
      <c r="E27" s="122"/>
    </row>
    <row r="29" customHeight="1" spans="5:5">
      <c r="E29" s="122"/>
    </row>
  </sheetData>
  <mergeCells count="4">
    <mergeCell ref="A1:G1"/>
    <mergeCell ref="A2:G2"/>
    <mergeCell ref="A4:D4"/>
    <mergeCell ref="A25:B25"/>
  </mergeCells>
  <printOptions horizontalCentered="1"/>
  <pageMargins left="1" right="1" top="0.87" bottom="0.87" header="1.06" footer="0.51"/>
  <pageSetup paperSize="9" scale="93" fitToHeight="0" orientation="landscape"/>
  <headerFooter alignWithMargins="0"/>
  <legacyDrawing r:id="rId2"/>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5">
    <tabColor rgb="FF92D050"/>
  </sheetPr>
  <dimension ref="A1:F26"/>
  <sheetViews>
    <sheetView view="pageBreakPreview" zoomScaleNormal="100" workbookViewId="0">
      <selection activeCell="F6" sqref="F6:F7"/>
    </sheetView>
  </sheetViews>
  <sheetFormatPr defaultColWidth="9" defaultRowHeight="13" outlineLevelCol="5"/>
  <cols>
    <col min="1" max="1" width="7.5" style="13" customWidth="1"/>
    <col min="2" max="2" width="28" style="13" customWidth="1"/>
    <col min="3" max="3" width="20.1" style="13" customWidth="1"/>
    <col min="4" max="5" width="19.1" style="13" customWidth="1"/>
    <col min="6" max="6" width="14.4" style="13" customWidth="1"/>
    <col min="7" max="16384" width="9" style="13"/>
  </cols>
  <sheetData>
    <row r="1" s="11" customFormat="1" ht="30" customHeight="1" spans="1:6">
      <c r="A1" s="14" t="s">
        <v>1473</v>
      </c>
      <c r="B1" s="15"/>
      <c r="C1" s="15"/>
      <c r="D1" s="15"/>
      <c r="E1" s="15"/>
      <c r="F1" s="15"/>
    </row>
    <row r="2" ht="14.1" customHeight="1" spans="1:6">
      <c r="A2" s="16" t="str">
        <f>填表信息!A17&amp;" "&amp;TEXT(填表信息!B17,"yyyy年mm月dd日")</f>
        <v>评估基准日： 2023年07月31日</v>
      </c>
      <c r="B2" s="17"/>
      <c r="C2" s="17"/>
      <c r="D2" s="17"/>
      <c r="E2" s="17"/>
      <c r="F2" s="17"/>
    </row>
    <row r="3" ht="14.1" customHeight="1" spans="1:6">
      <c r="A3" s="17"/>
      <c r="B3" s="17"/>
      <c r="C3" s="17"/>
      <c r="D3" s="17"/>
      <c r="E3" s="17"/>
      <c r="F3" s="53" t="s">
        <v>1474</v>
      </c>
    </row>
    <row r="4" ht="15.75" customHeight="1" spans="1:6">
      <c r="A4" s="54" t="str">
        <f>填表信息!A5&amp;填表信息!B5</f>
        <v>产权持有人：北京巴布科克·威尔科克斯有限公司</v>
      </c>
      <c r="B4" s="54"/>
      <c r="C4" s="54"/>
      <c r="F4" s="55" t="s">
        <v>353</v>
      </c>
    </row>
    <row r="5" s="52" customFormat="1" ht="15.75" customHeight="1" spans="1:6">
      <c r="A5" s="56" t="s">
        <v>354</v>
      </c>
      <c r="B5" s="56" t="s">
        <v>355</v>
      </c>
      <c r="C5" s="56" t="s">
        <v>356</v>
      </c>
      <c r="D5" s="56" t="s">
        <v>248</v>
      </c>
      <c r="E5" s="57" t="s">
        <v>357</v>
      </c>
      <c r="F5" s="56" t="s">
        <v>637</v>
      </c>
    </row>
    <row r="6" ht="15.75" customHeight="1" spans="1:6">
      <c r="A6" s="58" t="s">
        <v>1475</v>
      </c>
      <c r="B6" s="29" t="s">
        <v>1476</v>
      </c>
      <c r="C6" s="27">
        <f>'5-10-1应付利息'!G27</f>
        <v>0</v>
      </c>
      <c r="D6" s="27">
        <f>'5-10-1应付利息'!H27</f>
        <v>0</v>
      </c>
      <c r="E6" s="28">
        <f>D6-C6</f>
        <v>0</v>
      </c>
      <c r="F6" s="28" t="str">
        <f>IF(C6=0,"",E6/C6*100)</f>
        <v/>
      </c>
    </row>
    <row r="7" ht="15.75" customHeight="1" spans="1:6">
      <c r="A7" s="58" t="s">
        <v>1477</v>
      </c>
      <c r="B7" s="29" t="s">
        <v>1478</v>
      </c>
      <c r="C7" s="27">
        <f>'5-10-2应付股利（利润）'!E22</f>
        <v>0</v>
      </c>
      <c r="D7" s="27">
        <f>'5-10-2应付股利（利润）'!F22</f>
        <v>0</v>
      </c>
      <c r="E7" s="28">
        <f>D7-C7</f>
        <v>0</v>
      </c>
      <c r="F7" s="28" t="str">
        <f>IF(C7=0,"",E7/C7*100)</f>
        <v/>
      </c>
    </row>
    <row r="8" ht="15.75" customHeight="1" spans="1:6">
      <c r="A8" s="58" t="s">
        <v>1479</v>
      </c>
      <c r="B8" s="29" t="s">
        <v>1440</v>
      </c>
      <c r="C8" s="27">
        <f>'5-10-3其他应付款'!O32</f>
        <v>0</v>
      </c>
      <c r="D8" s="27">
        <f>'5-10-3其他应付款'!P32</f>
        <v>0</v>
      </c>
      <c r="E8" s="28">
        <f>D8-C8</f>
        <v>0</v>
      </c>
      <c r="F8" s="28" t="str">
        <f>IF(C8=0,"",E8/C8*100)</f>
        <v/>
      </c>
    </row>
    <row r="9" ht="15.75" customHeight="1" spans="1:6">
      <c r="A9" s="56"/>
      <c r="B9" s="56"/>
      <c r="C9" s="27"/>
      <c r="D9" s="28"/>
      <c r="E9" s="28"/>
      <c r="F9" s="28"/>
    </row>
    <row r="10" ht="15.75" customHeight="1" spans="1:6">
      <c r="A10" s="24"/>
      <c r="B10" s="29"/>
      <c r="C10" s="27"/>
      <c r="D10" s="28"/>
      <c r="E10" s="28"/>
      <c r="F10" s="28"/>
    </row>
    <row r="11" ht="15.75" customHeight="1" spans="1:6">
      <c r="A11" s="24"/>
      <c r="B11" s="29"/>
      <c r="C11" s="27"/>
      <c r="D11" s="28"/>
      <c r="E11" s="28"/>
      <c r="F11" s="28"/>
    </row>
    <row r="12" ht="15.75" customHeight="1" spans="1:6">
      <c r="A12" s="24"/>
      <c r="B12" s="29"/>
      <c r="C12" s="27"/>
      <c r="D12" s="28"/>
      <c r="E12" s="28"/>
      <c r="F12" s="28"/>
    </row>
    <row r="13" ht="15.75" customHeight="1" spans="1:6">
      <c r="A13" s="24"/>
      <c r="B13" s="29"/>
      <c r="C13" s="27"/>
      <c r="D13" s="28"/>
      <c r="E13" s="28"/>
      <c r="F13" s="28"/>
    </row>
    <row r="14" ht="15.75" customHeight="1" spans="1:6">
      <c r="A14" s="24"/>
      <c r="B14" s="29"/>
      <c r="C14" s="27"/>
      <c r="D14" s="28"/>
      <c r="E14" s="28"/>
      <c r="F14" s="28"/>
    </row>
    <row r="15" ht="15.75" customHeight="1" spans="1:6">
      <c r="A15" s="24"/>
      <c r="B15" s="29"/>
      <c r="C15" s="27"/>
      <c r="D15" s="28"/>
      <c r="E15" s="28"/>
      <c r="F15" s="28"/>
    </row>
    <row r="16" ht="15.75" customHeight="1" spans="1:6">
      <c r="A16" s="24"/>
      <c r="B16" s="29"/>
      <c r="C16" s="27"/>
      <c r="D16" s="28"/>
      <c r="E16" s="28"/>
      <c r="F16" s="28"/>
    </row>
    <row r="17" ht="15.75" customHeight="1" spans="1:6">
      <c r="A17" s="24"/>
      <c r="B17" s="59"/>
      <c r="C17" s="27"/>
      <c r="D17" s="28"/>
      <c r="E17" s="28"/>
      <c r="F17" s="28"/>
    </row>
    <row r="18" ht="15.75" customHeight="1" spans="1:6">
      <c r="A18" s="24"/>
      <c r="B18" s="29"/>
      <c r="C18" s="27"/>
      <c r="D18" s="28"/>
      <c r="E18" s="28"/>
      <c r="F18" s="28"/>
    </row>
    <row r="19" ht="15.75" customHeight="1" spans="1:6">
      <c r="A19" s="24"/>
      <c r="B19" s="29"/>
      <c r="C19" s="27"/>
      <c r="D19" s="28"/>
      <c r="E19" s="28"/>
      <c r="F19" s="28"/>
    </row>
    <row r="20" ht="15.75" customHeight="1" spans="1:6">
      <c r="A20" s="24"/>
      <c r="B20" s="29"/>
      <c r="C20" s="27"/>
      <c r="D20" s="28"/>
      <c r="E20" s="28"/>
      <c r="F20" s="28"/>
    </row>
    <row r="21" ht="15.75" customHeight="1" spans="1:6">
      <c r="A21" s="24"/>
      <c r="B21" s="29"/>
      <c r="C21" s="27"/>
      <c r="D21" s="28"/>
      <c r="E21" s="28"/>
      <c r="F21" s="28"/>
    </row>
    <row r="22" ht="15.75" customHeight="1" spans="1:6">
      <c r="A22" s="24"/>
      <c r="B22" s="29"/>
      <c r="C22" s="27"/>
      <c r="D22" s="28"/>
      <c r="E22" s="28"/>
      <c r="F22" s="28"/>
    </row>
    <row r="23" ht="15.75" customHeight="1" spans="1:6">
      <c r="A23" s="24"/>
      <c r="B23" s="29"/>
      <c r="C23" s="27"/>
      <c r="D23" s="28"/>
      <c r="E23" s="28"/>
      <c r="F23" s="28"/>
    </row>
    <row r="24" ht="15.75" customHeight="1" spans="1:6">
      <c r="A24" s="57" t="s">
        <v>646</v>
      </c>
      <c r="B24" s="60"/>
      <c r="C24" s="27">
        <f>SUM(C6:C23)</f>
        <v>0</v>
      </c>
      <c r="D24" s="27">
        <f>SUM(D6:D23)</f>
        <v>0</v>
      </c>
      <c r="E24" s="28">
        <f>D24-C24</f>
        <v>0</v>
      </c>
      <c r="F24" s="28" t="str">
        <f>IF(C24=0,"",E24/C24*100)</f>
        <v/>
      </c>
    </row>
    <row r="25" ht="15.75" customHeight="1" spans="1:6">
      <c r="A25" s="61"/>
      <c r="D25" s="36" t="str">
        <f>填表信息!A75&amp;填表信息!B75</f>
        <v>评估人员：XXX</v>
      </c>
      <c r="E25" s="36"/>
      <c r="F25" s="36"/>
    </row>
    <row r="26" ht="15.75" customHeight="1" spans="1:1">
      <c r="A26" s="61"/>
    </row>
  </sheetData>
  <mergeCells count="4">
    <mergeCell ref="A1:F1"/>
    <mergeCell ref="A2:F2"/>
    <mergeCell ref="A4:C4"/>
    <mergeCell ref="A24:B24"/>
  </mergeCells>
  <pageMargins left="0.7" right="0.7" top="0.75" bottom="0.75" header="0.3" footer="0.3"/>
  <pageSetup paperSize="9" orientation="landscape"/>
  <headerFooter/>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6">
    <pageSetUpPr fitToPage="1"/>
  </sheetPr>
  <dimension ref="A1:I29"/>
  <sheetViews>
    <sheetView view="pageBreakPreview" zoomScaleNormal="100" topLeftCell="A6" workbookViewId="0">
      <selection activeCell="F6" sqref="F6:F7"/>
    </sheetView>
  </sheetViews>
  <sheetFormatPr defaultColWidth="9" defaultRowHeight="15.75" customHeight="1"/>
  <cols>
    <col min="1" max="1" width="6.5" style="13" customWidth="1"/>
    <col min="2" max="2" width="22" style="13" customWidth="1"/>
    <col min="3" max="3" width="11" style="13" customWidth="1"/>
    <col min="4" max="4" width="14.4" style="13" customWidth="1"/>
    <col min="5" max="5" width="12.9" style="13" customWidth="1"/>
    <col min="6" max="6" width="8.6" style="13" customWidth="1"/>
    <col min="7" max="7" width="13.1" style="13" customWidth="1"/>
    <col min="8" max="8" width="12.9" style="13" customWidth="1"/>
    <col min="9" max="9" width="9.6" style="13" customWidth="1"/>
    <col min="10" max="16384" width="9" style="13"/>
  </cols>
  <sheetData>
    <row r="1" s="11" customFormat="1" ht="30" customHeight="1" spans="1:9">
      <c r="A1" s="14" t="s">
        <v>1480</v>
      </c>
      <c r="B1" s="15"/>
      <c r="C1" s="15"/>
      <c r="D1" s="15"/>
      <c r="E1" s="15"/>
      <c r="F1" s="15"/>
      <c r="G1" s="15"/>
      <c r="H1" s="15"/>
      <c r="I1" s="15"/>
    </row>
    <row r="2" ht="14.1" customHeight="1" spans="1:9">
      <c r="A2" s="16" t="str">
        <f>填表信息!A17&amp;" "&amp;TEXT(填表信息!B17,"yyyy年mm月dd日")</f>
        <v>评估基准日： 2023年07月31日</v>
      </c>
      <c r="B2" s="17"/>
      <c r="C2" s="17"/>
      <c r="D2" s="17"/>
      <c r="E2" s="17"/>
      <c r="F2" s="17"/>
      <c r="G2" s="17"/>
      <c r="H2" s="18"/>
      <c r="I2" s="18"/>
    </row>
    <row r="3" ht="14.1" customHeight="1" spans="1:9">
      <c r="A3" s="17"/>
      <c r="B3" s="17"/>
      <c r="C3" s="17"/>
      <c r="D3" s="17"/>
      <c r="E3" s="17"/>
      <c r="F3" s="17"/>
      <c r="G3" s="17"/>
      <c r="H3" s="18"/>
      <c r="I3" s="19" t="s">
        <v>1481</v>
      </c>
    </row>
    <row r="4" customHeight="1" spans="1:9">
      <c r="A4" s="20" t="str">
        <f>填表信息!A5&amp;填表信息!B5</f>
        <v>产权持有人：北京巴布科克·威尔科克斯有限公司</v>
      </c>
      <c r="B4" s="20"/>
      <c r="C4" s="20"/>
      <c r="D4" s="20"/>
      <c r="I4" s="21" t="s">
        <v>353</v>
      </c>
    </row>
    <row r="5" s="12" customFormat="1" customHeight="1" spans="1:9">
      <c r="A5" s="22" t="s">
        <v>511</v>
      </c>
      <c r="B5" s="22" t="s">
        <v>1453</v>
      </c>
      <c r="C5" s="22" t="s">
        <v>576</v>
      </c>
      <c r="D5" s="22" t="s">
        <v>1482</v>
      </c>
      <c r="E5" s="22" t="s">
        <v>1483</v>
      </c>
      <c r="F5" s="22" t="s">
        <v>1484</v>
      </c>
      <c r="G5" s="63" t="s">
        <v>356</v>
      </c>
      <c r="H5" s="22" t="s">
        <v>248</v>
      </c>
      <c r="I5" s="22" t="s">
        <v>516</v>
      </c>
    </row>
    <row r="6" customHeight="1" spans="1:9">
      <c r="A6" s="24"/>
      <c r="B6" s="30"/>
      <c r="C6" s="26"/>
      <c r="D6" s="28"/>
      <c r="E6" s="24"/>
      <c r="F6" s="24"/>
      <c r="G6" s="28"/>
      <c r="H6" s="28"/>
      <c r="I6" s="29"/>
    </row>
    <row r="7" customHeight="1" spans="1:9">
      <c r="A7" s="24"/>
      <c r="B7" s="30"/>
      <c r="C7" s="26"/>
      <c r="D7" s="28"/>
      <c r="E7" s="24"/>
      <c r="F7" s="24"/>
      <c r="G7" s="28"/>
      <c r="H7" s="28"/>
      <c r="I7" s="29"/>
    </row>
    <row r="8" customHeight="1" spans="1:9">
      <c r="A8" s="24"/>
      <c r="B8" s="30"/>
      <c r="C8" s="26"/>
      <c r="D8" s="28"/>
      <c r="E8" s="24"/>
      <c r="F8" s="24"/>
      <c r="G8" s="28"/>
      <c r="H8" s="28"/>
      <c r="I8" s="29"/>
    </row>
    <row r="9" customHeight="1" spans="1:9">
      <c r="A9" s="24"/>
      <c r="B9" s="30"/>
      <c r="C9" s="26"/>
      <c r="D9" s="28"/>
      <c r="E9" s="24"/>
      <c r="F9" s="24"/>
      <c r="G9" s="28"/>
      <c r="H9" s="28"/>
      <c r="I9" s="29"/>
    </row>
    <row r="10" customHeight="1" spans="1:9">
      <c r="A10" s="24"/>
      <c r="B10" s="30"/>
      <c r="C10" s="26"/>
      <c r="D10" s="28"/>
      <c r="E10" s="24"/>
      <c r="F10" s="24"/>
      <c r="G10" s="28"/>
      <c r="H10" s="28"/>
      <c r="I10" s="29"/>
    </row>
    <row r="11" customHeight="1" spans="1:9">
      <c r="A11" s="24"/>
      <c r="B11" s="30"/>
      <c r="C11" s="26"/>
      <c r="D11" s="28"/>
      <c r="E11" s="24"/>
      <c r="F11" s="24"/>
      <c r="G11" s="28"/>
      <c r="H11" s="28"/>
      <c r="I11" s="29"/>
    </row>
    <row r="12" customHeight="1" spans="1:9">
      <c r="A12" s="24"/>
      <c r="B12" s="30"/>
      <c r="C12" s="26"/>
      <c r="D12" s="28"/>
      <c r="E12" s="24"/>
      <c r="F12" s="24"/>
      <c r="G12" s="28"/>
      <c r="H12" s="28"/>
      <c r="I12" s="29"/>
    </row>
    <row r="13" customHeight="1" spans="1:9">
      <c r="A13" s="24"/>
      <c r="B13" s="30"/>
      <c r="C13" s="26"/>
      <c r="D13" s="28"/>
      <c r="E13" s="24"/>
      <c r="F13" s="24"/>
      <c r="G13" s="28"/>
      <c r="H13" s="28"/>
      <c r="I13" s="29"/>
    </row>
    <row r="14" customHeight="1" spans="1:9">
      <c r="A14" s="24"/>
      <c r="B14" s="30"/>
      <c r="C14" s="26"/>
      <c r="D14" s="28"/>
      <c r="E14" s="24"/>
      <c r="F14" s="24"/>
      <c r="G14" s="28"/>
      <c r="H14" s="28"/>
      <c r="I14" s="29"/>
    </row>
    <row r="15" customHeight="1" spans="1:9">
      <c r="A15" s="24"/>
      <c r="B15" s="30"/>
      <c r="C15" s="26"/>
      <c r="D15" s="28"/>
      <c r="E15" s="24"/>
      <c r="F15" s="24"/>
      <c r="G15" s="28"/>
      <c r="H15" s="28"/>
      <c r="I15" s="29"/>
    </row>
    <row r="16" customHeight="1" spans="1:9">
      <c r="A16" s="24"/>
      <c r="B16" s="30"/>
      <c r="C16" s="26"/>
      <c r="D16" s="28"/>
      <c r="E16" s="24"/>
      <c r="F16" s="24"/>
      <c r="G16" s="28"/>
      <c r="H16" s="28"/>
      <c r="I16" s="29"/>
    </row>
    <row r="17" customHeight="1" spans="1:9">
      <c r="A17" s="24"/>
      <c r="B17" s="31"/>
      <c r="C17" s="26"/>
      <c r="D17" s="28"/>
      <c r="E17" s="24"/>
      <c r="F17" s="24"/>
      <c r="G17" s="28"/>
      <c r="H17" s="28"/>
      <c r="I17" s="29"/>
    </row>
    <row r="18" customHeight="1" spans="1:9">
      <c r="A18" s="24"/>
      <c r="B18" s="30"/>
      <c r="C18" s="26"/>
      <c r="D18" s="28"/>
      <c r="E18" s="24"/>
      <c r="F18" s="24"/>
      <c r="G18" s="28"/>
      <c r="H18" s="28"/>
      <c r="I18" s="29"/>
    </row>
    <row r="19" customHeight="1" spans="1:9">
      <c r="A19" s="24"/>
      <c r="B19" s="30"/>
      <c r="C19" s="26"/>
      <c r="D19" s="28"/>
      <c r="E19" s="24"/>
      <c r="F19" s="24"/>
      <c r="G19" s="28"/>
      <c r="H19" s="28"/>
      <c r="I19" s="29"/>
    </row>
    <row r="20" customHeight="1" spans="1:9">
      <c r="A20" s="24"/>
      <c r="B20" s="30"/>
      <c r="C20" s="26"/>
      <c r="D20" s="28"/>
      <c r="E20" s="24"/>
      <c r="F20" s="24"/>
      <c r="G20" s="28"/>
      <c r="H20" s="28"/>
      <c r="I20" s="29"/>
    </row>
    <row r="21" customHeight="1" spans="1:9">
      <c r="A21" s="24"/>
      <c r="B21" s="30"/>
      <c r="C21" s="26"/>
      <c r="D21" s="28"/>
      <c r="E21" s="24"/>
      <c r="F21" s="24"/>
      <c r="G21" s="28"/>
      <c r="H21" s="28"/>
      <c r="I21" s="29"/>
    </row>
    <row r="22" customHeight="1" spans="1:9">
      <c r="A22" s="24"/>
      <c r="B22" s="30"/>
      <c r="C22" s="26"/>
      <c r="D22" s="28"/>
      <c r="E22" s="24"/>
      <c r="F22" s="24"/>
      <c r="G22" s="28"/>
      <c r="H22" s="28"/>
      <c r="I22" s="29"/>
    </row>
    <row r="23" customHeight="1" spans="1:9">
      <c r="A23" s="24"/>
      <c r="B23" s="30"/>
      <c r="C23" s="26"/>
      <c r="D23" s="28"/>
      <c r="E23" s="24"/>
      <c r="F23" s="24"/>
      <c r="G23" s="28"/>
      <c r="H23" s="28"/>
      <c r="I23" s="29"/>
    </row>
    <row r="24" customHeight="1" spans="1:9">
      <c r="A24" s="24"/>
      <c r="B24" s="30"/>
      <c r="C24" s="26"/>
      <c r="D24" s="28"/>
      <c r="E24" s="24"/>
      <c r="F24" s="24"/>
      <c r="G24" s="28"/>
      <c r="H24" s="28"/>
      <c r="I24" s="29"/>
    </row>
    <row r="25" customHeight="1" spans="1:9">
      <c r="A25" s="24"/>
      <c r="B25" s="30"/>
      <c r="C25" s="26"/>
      <c r="D25" s="28"/>
      <c r="E25" s="24"/>
      <c r="F25" s="24"/>
      <c r="G25" s="28"/>
      <c r="H25" s="28"/>
      <c r="I25" s="29"/>
    </row>
    <row r="26" customHeight="1" spans="1:9">
      <c r="A26" s="24"/>
      <c r="B26" s="30"/>
      <c r="C26" s="26"/>
      <c r="D26" s="28"/>
      <c r="E26" s="24"/>
      <c r="F26" s="24"/>
      <c r="G26" s="28"/>
      <c r="H26" s="28"/>
      <c r="I26" s="29"/>
    </row>
    <row r="27" customHeight="1" spans="1:9">
      <c r="A27" s="32" t="s">
        <v>529</v>
      </c>
      <c r="B27" s="63"/>
      <c r="C27" s="29"/>
      <c r="D27" s="28"/>
      <c r="E27" s="29"/>
      <c r="F27" s="29"/>
      <c r="G27" s="28">
        <f>SUM(G6:G26)</f>
        <v>0</v>
      </c>
      <c r="H27" s="28">
        <f>SUM(H6:H26)</f>
        <v>0</v>
      </c>
      <c r="I27" s="29"/>
    </row>
    <row r="28" customHeight="1" spans="1:9">
      <c r="A28" s="34" t="str">
        <f>填表信息!$A$6&amp;填表信息!$B$6</f>
        <v>产权持有人填表人：罗钰</v>
      </c>
      <c r="B28" s="34"/>
      <c r="C28" s="34"/>
      <c r="D28" s="34"/>
      <c r="E28" s="36"/>
      <c r="F28" s="36"/>
      <c r="G28" s="36" t="str">
        <f>填表信息!A75&amp;填表信息!B75</f>
        <v>评估人员：XXX</v>
      </c>
      <c r="H28" s="36"/>
      <c r="I28" s="36"/>
    </row>
    <row r="29" customHeight="1" spans="1:4">
      <c r="A29" s="37" t="str">
        <f>填表信息!A7&amp;" "&amp;TEXT(填表信息!B7,"yyyy年mm月dd日")</f>
        <v>填表日期： 2023年11月06日</v>
      </c>
      <c r="B29" s="38"/>
      <c r="C29" s="38"/>
      <c r="D29" s="38"/>
    </row>
  </sheetData>
  <mergeCells count="4">
    <mergeCell ref="A1:I1"/>
    <mergeCell ref="A2:I2"/>
    <mergeCell ref="A4:D4"/>
    <mergeCell ref="A27:B27"/>
  </mergeCells>
  <printOptions horizontalCentered="1"/>
  <pageMargins left="1" right="1" top="0.87" bottom="0.87" header="1.06" footer="0.51"/>
  <pageSetup paperSize="9" fitToHeight="0" orientation="landscape"/>
  <headerFooter alignWithMargins="0"/>
  <legacyDrawing r:id="rId2"/>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7">
    <pageSetUpPr fitToPage="1"/>
  </sheetPr>
  <dimension ref="A1:G24"/>
  <sheetViews>
    <sheetView view="pageBreakPreview" zoomScaleNormal="100" topLeftCell="A4" workbookViewId="0">
      <selection activeCell="F6" sqref="F6:F7"/>
    </sheetView>
  </sheetViews>
  <sheetFormatPr defaultColWidth="9" defaultRowHeight="15.75" customHeight="1" outlineLevelCol="6"/>
  <cols>
    <col min="1" max="1" width="6.9" style="13" customWidth="1"/>
    <col min="2" max="2" width="22.5" style="13" customWidth="1"/>
    <col min="3" max="3" width="13.6" style="13" customWidth="1"/>
    <col min="4" max="4" width="14.1" style="13" customWidth="1"/>
    <col min="5" max="5" width="17.9" style="13" customWidth="1"/>
    <col min="6" max="7" width="18.1" style="13" customWidth="1"/>
    <col min="8" max="16384" width="9" style="13"/>
  </cols>
  <sheetData>
    <row r="1" s="11" customFormat="1" ht="30" customHeight="1" spans="1:7">
      <c r="A1" s="14" t="s">
        <v>1485</v>
      </c>
      <c r="B1" s="15"/>
      <c r="C1" s="15"/>
      <c r="D1" s="15"/>
      <c r="E1" s="15"/>
      <c r="F1" s="15"/>
      <c r="G1" s="15"/>
    </row>
    <row r="2" ht="14.1" customHeight="1" spans="1:7">
      <c r="A2" s="16" t="str">
        <f>填表信息!A17&amp;" "&amp;TEXT(填表信息!B17,"yyyy年mm月dd日")</f>
        <v>评估基准日： 2023年07月31日</v>
      </c>
      <c r="B2" s="17"/>
      <c r="C2" s="17"/>
      <c r="D2" s="17"/>
      <c r="E2" s="17"/>
      <c r="F2" s="17"/>
      <c r="G2" s="18"/>
    </row>
    <row r="3" ht="14.1" customHeight="1" spans="1:7">
      <c r="A3" s="17"/>
      <c r="B3" s="17"/>
      <c r="C3" s="17"/>
      <c r="D3" s="17"/>
      <c r="E3" s="17"/>
      <c r="F3" s="17"/>
      <c r="G3" s="19" t="s">
        <v>1486</v>
      </c>
    </row>
    <row r="4" customHeight="1" spans="1:7">
      <c r="A4" s="20" t="str">
        <f>填表信息!A5&amp;填表信息!B5</f>
        <v>产权持有人：北京巴布科克·威尔科克斯有限公司</v>
      </c>
      <c r="B4" s="20"/>
      <c r="C4" s="20"/>
      <c r="D4" s="20"/>
      <c r="G4" s="21" t="s">
        <v>353</v>
      </c>
    </row>
    <row r="5" s="12" customFormat="1" customHeight="1" spans="1:7">
      <c r="A5" s="22" t="s">
        <v>511</v>
      </c>
      <c r="B5" s="22" t="s">
        <v>1487</v>
      </c>
      <c r="C5" s="22" t="s">
        <v>576</v>
      </c>
      <c r="D5" s="22" t="s">
        <v>1488</v>
      </c>
      <c r="E5" s="23" t="s">
        <v>356</v>
      </c>
      <c r="F5" s="22" t="s">
        <v>248</v>
      </c>
      <c r="G5" s="22" t="s">
        <v>516</v>
      </c>
    </row>
    <row r="6" customHeight="1" spans="1:7">
      <c r="A6" s="24"/>
      <c r="B6" s="30"/>
      <c r="C6" s="26"/>
      <c r="D6" s="24"/>
      <c r="E6" s="28"/>
      <c r="F6" s="28"/>
      <c r="G6" s="29"/>
    </row>
    <row r="7" customHeight="1" spans="1:7">
      <c r="A7" s="24"/>
      <c r="B7" s="30"/>
      <c r="C7" s="26"/>
      <c r="D7" s="24"/>
      <c r="E7" s="28"/>
      <c r="F7" s="28"/>
      <c r="G7" s="29"/>
    </row>
    <row r="8" customHeight="1" spans="1:7">
      <c r="A8" s="24"/>
      <c r="B8" s="30"/>
      <c r="C8" s="26"/>
      <c r="D8" s="24"/>
      <c r="E8" s="28"/>
      <c r="F8" s="28"/>
      <c r="G8" s="29"/>
    </row>
    <row r="9" customHeight="1" spans="1:7">
      <c r="A9" s="24"/>
      <c r="B9" s="30"/>
      <c r="C9" s="26"/>
      <c r="D9" s="24"/>
      <c r="E9" s="28"/>
      <c r="F9" s="28"/>
      <c r="G9" s="29"/>
    </row>
    <row r="10" customHeight="1" spans="1:7">
      <c r="A10" s="24"/>
      <c r="B10" s="30"/>
      <c r="C10" s="26"/>
      <c r="D10" s="24"/>
      <c r="E10" s="28"/>
      <c r="F10" s="28"/>
      <c r="G10" s="29"/>
    </row>
    <row r="11" customHeight="1" spans="1:7">
      <c r="A11" s="24"/>
      <c r="B11" s="30"/>
      <c r="C11" s="26"/>
      <c r="D11" s="24"/>
      <c r="E11" s="28"/>
      <c r="F11" s="28"/>
      <c r="G11" s="29"/>
    </row>
    <row r="12" customHeight="1" spans="1:7">
      <c r="A12" s="24"/>
      <c r="B12" s="30"/>
      <c r="C12" s="26"/>
      <c r="D12" s="24"/>
      <c r="E12" s="28"/>
      <c r="F12" s="28"/>
      <c r="G12" s="29"/>
    </row>
    <row r="13" customHeight="1" spans="1:7">
      <c r="A13" s="24"/>
      <c r="B13" s="30"/>
      <c r="C13" s="26"/>
      <c r="D13" s="24"/>
      <c r="E13" s="28"/>
      <c r="F13" s="28"/>
      <c r="G13" s="29"/>
    </row>
    <row r="14" customHeight="1" spans="1:7">
      <c r="A14" s="24"/>
      <c r="B14" s="30"/>
      <c r="C14" s="26"/>
      <c r="D14" s="24"/>
      <c r="E14" s="28"/>
      <c r="F14" s="28"/>
      <c r="G14" s="29"/>
    </row>
    <row r="15" customHeight="1" spans="1:7">
      <c r="A15" s="24"/>
      <c r="B15" s="30"/>
      <c r="C15" s="26"/>
      <c r="D15" s="24"/>
      <c r="E15" s="28"/>
      <c r="F15" s="28"/>
      <c r="G15" s="29"/>
    </row>
    <row r="16" customHeight="1" spans="1:7">
      <c r="A16" s="24"/>
      <c r="B16" s="30"/>
      <c r="C16" s="26"/>
      <c r="D16" s="24"/>
      <c r="E16" s="28"/>
      <c r="F16" s="28"/>
      <c r="G16" s="29"/>
    </row>
    <row r="17" customHeight="1" spans="1:7">
      <c r="A17" s="24"/>
      <c r="B17" s="31"/>
      <c r="C17" s="26"/>
      <c r="D17" s="24"/>
      <c r="E17" s="28"/>
      <c r="F17" s="28"/>
      <c r="G17" s="29"/>
    </row>
    <row r="18" customHeight="1" spans="1:7">
      <c r="A18" s="24"/>
      <c r="B18" s="30"/>
      <c r="C18" s="26"/>
      <c r="D18" s="24"/>
      <c r="E18" s="28"/>
      <c r="F18" s="28"/>
      <c r="G18" s="29"/>
    </row>
    <row r="19" customHeight="1" spans="1:7">
      <c r="A19" s="24"/>
      <c r="B19" s="30"/>
      <c r="C19" s="26"/>
      <c r="D19" s="24"/>
      <c r="E19" s="28"/>
      <c r="F19" s="28"/>
      <c r="G19" s="29"/>
    </row>
    <row r="20" customHeight="1" spans="1:7">
      <c r="A20" s="24"/>
      <c r="B20" s="30"/>
      <c r="C20" s="26"/>
      <c r="D20" s="24"/>
      <c r="E20" s="28"/>
      <c r="F20" s="28"/>
      <c r="G20" s="29"/>
    </row>
    <row r="21" customHeight="1" spans="1:7">
      <c r="A21" s="24"/>
      <c r="B21" s="30"/>
      <c r="C21" s="26"/>
      <c r="D21" s="24"/>
      <c r="E21" s="28"/>
      <c r="F21" s="28"/>
      <c r="G21" s="29"/>
    </row>
    <row r="22" customHeight="1" spans="1:7">
      <c r="A22" s="32" t="s">
        <v>529</v>
      </c>
      <c r="B22" s="63"/>
      <c r="C22" s="26"/>
      <c r="D22" s="24"/>
      <c r="E22" s="28">
        <f>SUM(E6:E21)</f>
        <v>0</v>
      </c>
      <c r="F22" s="28">
        <f>SUM(F6:F21)</f>
        <v>0</v>
      </c>
      <c r="G22" s="29"/>
    </row>
    <row r="23" customHeight="1" spans="1:7">
      <c r="A23" s="34" t="str">
        <f>填表信息!$A$6&amp;填表信息!$B$6</f>
        <v>产权持有人填表人：罗钰</v>
      </c>
      <c r="B23" s="34"/>
      <c r="C23" s="34"/>
      <c r="D23" s="34"/>
      <c r="E23" s="36"/>
      <c r="F23" s="36" t="str">
        <f>填表信息!A75&amp;填表信息!B75</f>
        <v>评估人员：XXX</v>
      </c>
      <c r="G23" s="36"/>
    </row>
    <row r="24" customHeight="1" spans="1:4">
      <c r="A24" s="37" t="str">
        <f>填表信息!A7&amp;" "&amp;TEXT(填表信息!B7,"yyyy年mm月dd日")</f>
        <v>填表日期： 2023年11月06日</v>
      </c>
      <c r="B24" s="38"/>
      <c r="C24" s="38"/>
      <c r="D24" s="38"/>
    </row>
  </sheetData>
  <mergeCells count="4">
    <mergeCell ref="A1:G1"/>
    <mergeCell ref="A2:G2"/>
    <mergeCell ref="A4:D4"/>
    <mergeCell ref="A22:B22"/>
  </mergeCells>
  <printOptions horizontalCentered="1"/>
  <pageMargins left="1" right="1" top="0.87" bottom="0.87" header="1.06" footer="0.51"/>
  <pageSetup paperSize="9" fitToHeight="0" orientation="landscape"/>
  <headerFooter alignWithMargins="0"/>
  <legacyDrawing r:id="rId2"/>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8">
    <pageSetUpPr fitToPage="1"/>
  </sheetPr>
  <dimension ref="A1:Q35"/>
  <sheetViews>
    <sheetView view="pageBreakPreview" zoomScaleNormal="100" workbookViewId="0">
      <selection activeCell="F5" sqref="F5:F7"/>
    </sheetView>
  </sheetViews>
  <sheetFormatPr defaultColWidth="9" defaultRowHeight="15.75" customHeight="1"/>
  <cols>
    <col min="1" max="1" width="6" style="70" customWidth="1"/>
    <col min="2" max="2" width="19.1" style="70" customWidth="1"/>
    <col min="3" max="3" width="12.4" style="89" customWidth="1"/>
    <col min="4" max="4" width="11" style="89" customWidth="1"/>
    <col min="5" max="5" width="11.6" style="70" customWidth="1"/>
    <col min="6" max="6" width="10.9" style="70" customWidth="1"/>
    <col min="7" max="8" width="9.5" style="70" hidden="1" customWidth="1"/>
    <col min="9" max="10" width="12.6" style="70" customWidth="1"/>
    <col min="11" max="11" width="9.5" style="70" customWidth="1"/>
    <col min="12" max="12" width="13.6" style="70" customWidth="1"/>
    <col min="13" max="13" width="12.6" style="70" customWidth="1"/>
    <col min="14" max="14" width="10.4" style="70" customWidth="1"/>
    <col min="15" max="15" width="14" style="70" customWidth="1"/>
    <col min="16" max="16" width="13.6" style="70" customWidth="1"/>
    <col min="17" max="17" width="11.9" style="70" customWidth="1"/>
    <col min="18" max="18" width="10.5" style="70" customWidth="1"/>
    <col min="19" max="16384" width="9" style="70"/>
  </cols>
  <sheetData>
    <row r="1" s="68" customFormat="1" ht="30" customHeight="1" spans="1:17">
      <c r="A1" s="71" t="s">
        <v>1489</v>
      </c>
      <c r="B1" s="72"/>
      <c r="C1" s="72"/>
      <c r="D1" s="72"/>
      <c r="E1" s="72"/>
      <c r="F1" s="72"/>
      <c r="G1" s="72"/>
      <c r="H1" s="72"/>
      <c r="I1" s="72"/>
      <c r="J1" s="72"/>
      <c r="K1" s="72"/>
      <c r="L1" s="72"/>
      <c r="M1" s="72"/>
      <c r="N1" s="72"/>
      <c r="O1" s="72"/>
      <c r="P1" s="72"/>
      <c r="Q1" s="72"/>
    </row>
    <row r="2" ht="14.1" customHeight="1" spans="1:17">
      <c r="A2" s="73" t="str">
        <f>填表信息!A17&amp;" "&amp;TEXT(填表信息!B17,"yyyy年mm月dd日")</f>
        <v>评估基准日： 2023年07月31日</v>
      </c>
      <c r="B2" s="74"/>
      <c r="C2" s="74"/>
      <c r="D2" s="74"/>
      <c r="E2" s="74"/>
      <c r="F2" s="74"/>
      <c r="G2" s="74"/>
      <c r="H2" s="74"/>
      <c r="I2" s="74"/>
      <c r="J2" s="74"/>
      <c r="K2" s="74"/>
      <c r="L2" s="74"/>
      <c r="M2" s="74"/>
      <c r="N2" s="74"/>
      <c r="O2" s="74"/>
      <c r="P2" s="74"/>
      <c r="Q2" s="115"/>
    </row>
    <row r="3" ht="14.1" customHeight="1" spans="1:17">
      <c r="A3" s="74"/>
      <c r="B3" s="74"/>
      <c r="C3" s="74"/>
      <c r="D3" s="74"/>
      <c r="E3" s="74"/>
      <c r="F3" s="74"/>
      <c r="G3" s="74"/>
      <c r="H3" s="74"/>
      <c r="I3" s="74"/>
      <c r="J3" s="74"/>
      <c r="K3" s="74"/>
      <c r="L3" s="74"/>
      <c r="M3" s="74"/>
      <c r="N3" s="74"/>
      <c r="O3" s="74"/>
      <c r="P3" s="74"/>
      <c r="Q3" s="116" t="s">
        <v>1490</v>
      </c>
    </row>
    <row r="4" customHeight="1" spans="1:17">
      <c r="A4" s="76" t="str">
        <f>填表信息!A5&amp;填表信息!B5</f>
        <v>产权持有人：北京巴布科克·威尔科克斯有限公司</v>
      </c>
      <c r="B4" s="76"/>
      <c r="C4" s="90"/>
      <c r="D4" s="90"/>
      <c r="E4" s="76"/>
      <c r="F4" s="91"/>
      <c r="G4" s="91"/>
      <c r="H4" s="91"/>
      <c r="I4" s="91"/>
      <c r="J4" s="91"/>
      <c r="K4" s="91"/>
      <c r="L4" s="91"/>
      <c r="M4" s="91"/>
      <c r="N4" s="91"/>
      <c r="Q4" s="117" t="s">
        <v>353</v>
      </c>
    </row>
    <row r="5" s="89" customFormat="1" customHeight="1" spans="1:17">
      <c r="A5" s="92" t="s">
        <v>511</v>
      </c>
      <c r="B5" s="92" t="s">
        <v>1453</v>
      </c>
      <c r="C5" s="92" t="s">
        <v>1461</v>
      </c>
      <c r="D5" s="92" t="s">
        <v>575</v>
      </c>
      <c r="E5" s="92" t="s">
        <v>576</v>
      </c>
      <c r="F5" s="92" t="s">
        <v>1462</v>
      </c>
      <c r="G5" s="93" t="s">
        <v>356</v>
      </c>
      <c r="H5" s="94"/>
      <c r="I5" s="94"/>
      <c r="J5" s="94"/>
      <c r="K5" s="94"/>
      <c r="L5" s="94"/>
      <c r="M5" s="94"/>
      <c r="N5" s="94"/>
      <c r="O5" s="110"/>
      <c r="P5" s="92" t="s">
        <v>248</v>
      </c>
      <c r="Q5" s="92" t="s">
        <v>516</v>
      </c>
    </row>
    <row r="6" customHeight="1" spans="1:17">
      <c r="A6" s="95"/>
      <c r="B6" s="95"/>
      <c r="C6" s="95"/>
      <c r="D6" s="95"/>
      <c r="E6" s="95"/>
      <c r="F6" s="95"/>
      <c r="G6" s="96" t="s">
        <v>439</v>
      </c>
      <c r="H6" s="96" t="s">
        <v>440</v>
      </c>
      <c r="I6" s="96" t="s">
        <v>441</v>
      </c>
      <c r="J6" s="96" t="s">
        <v>442</v>
      </c>
      <c r="K6" s="96" t="s">
        <v>443</v>
      </c>
      <c r="L6" s="96" t="s">
        <v>444</v>
      </c>
      <c r="M6" s="96" t="s">
        <v>445</v>
      </c>
      <c r="N6" s="96" t="s">
        <v>446</v>
      </c>
      <c r="O6" s="111" t="s">
        <v>522</v>
      </c>
      <c r="P6" s="95"/>
      <c r="Q6" s="95"/>
    </row>
    <row r="7" customHeight="1" spans="1:17">
      <c r="A7" s="80">
        <v>1</v>
      </c>
      <c r="B7" s="97"/>
      <c r="C7" s="98"/>
      <c r="D7" s="99"/>
      <c r="E7" s="99"/>
      <c r="F7" s="80"/>
      <c r="G7" s="80"/>
      <c r="H7" s="80"/>
      <c r="I7" s="112"/>
      <c r="J7" s="112"/>
      <c r="K7" s="112"/>
      <c r="L7" s="113"/>
      <c r="M7" s="112"/>
      <c r="N7" s="112"/>
      <c r="O7" s="79">
        <f>SUM(I7:N7)</f>
        <v>0</v>
      </c>
      <c r="P7" s="79"/>
      <c r="Q7" s="81"/>
    </row>
    <row r="8" customHeight="1" spans="1:17">
      <c r="A8" s="80"/>
      <c r="B8" s="97"/>
      <c r="C8" s="80"/>
      <c r="D8" s="99"/>
      <c r="E8" s="99"/>
      <c r="F8" s="80"/>
      <c r="G8" s="80"/>
      <c r="H8" s="80"/>
      <c r="I8" s="112"/>
      <c r="J8" s="112"/>
      <c r="K8" s="112"/>
      <c r="L8" s="113"/>
      <c r="M8" s="112"/>
      <c r="N8" s="112"/>
      <c r="O8" s="79">
        <f>SUM(I8:N8)</f>
        <v>0</v>
      </c>
      <c r="P8" s="79"/>
      <c r="Q8" s="81"/>
    </row>
    <row r="9" customHeight="1" spans="1:17">
      <c r="A9" s="80"/>
      <c r="B9" s="97"/>
      <c r="C9" s="80"/>
      <c r="D9" s="100"/>
      <c r="E9" s="78"/>
      <c r="F9" s="80"/>
      <c r="G9" s="80"/>
      <c r="H9" s="80"/>
      <c r="I9" s="112"/>
      <c r="J9" s="112"/>
      <c r="K9" s="112"/>
      <c r="L9" s="113"/>
      <c r="M9" s="112"/>
      <c r="N9" s="112"/>
      <c r="O9" s="79">
        <f>SUM(I9:N9)</f>
        <v>0</v>
      </c>
      <c r="P9" s="79"/>
      <c r="Q9" s="81"/>
    </row>
    <row r="10" customHeight="1" spans="1:17">
      <c r="A10" s="80"/>
      <c r="B10" s="97"/>
      <c r="C10" s="80"/>
      <c r="D10" s="99"/>
      <c r="E10" s="78"/>
      <c r="F10" s="80"/>
      <c r="G10" s="80"/>
      <c r="H10" s="80"/>
      <c r="I10" s="112"/>
      <c r="J10" s="112"/>
      <c r="K10" s="112"/>
      <c r="L10" s="113"/>
      <c r="M10" s="112"/>
      <c r="N10" s="112"/>
      <c r="O10" s="79">
        <f>SUM(I10:N10)</f>
        <v>0</v>
      </c>
      <c r="P10" s="79"/>
      <c r="Q10" s="81"/>
    </row>
    <row r="11" customHeight="1" spans="1:17">
      <c r="A11" s="80"/>
      <c r="B11" s="97"/>
      <c r="C11" s="98"/>
      <c r="D11" s="99"/>
      <c r="E11" s="99"/>
      <c r="F11" s="80"/>
      <c r="G11" s="80"/>
      <c r="H11" s="80"/>
      <c r="I11" s="112"/>
      <c r="J11" s="112"/>
      <c r="K11" s="112"/>
      <c r="L11" s="113"/>
      <c r="M11" s="112"/>
      <c r="N11" s="112"/>
      <c r="O11" s="79">
        <f t="shared" ref="O11:O30" si="0">SUM(I11:N11)</f>
        <v>0</v>
      </c>
      <c r="P11" s="79"/>
      <c r="Q11" s="81"/>
    </row>
    <row r="12" customHeight="1" spans="1:17">
      <c r="A12" s="80"/>
      <c r="B12" s="97"/>
      <c r="C12" s="98"/>
      <c r="D12" s="99"/>
      <c r="E12" s="99"/>
      <c r="F12" s="80"/>
      <c r="G12" s="80"/>
      <c r="H12" s="80"/>
      <c r="I12" s="112"/>
      <c r="J12" s="112"/>
      <c r="K12" s="112"/>
      <c r="L12" s="113"/>
      <c r="M12" s="112"/>
      <c r="N12" s="112"/>
      <c r="O12" s="79">
        <f t="shared" si="0"/>
        <v>0</v>
      </c>
      <c r="P12" s="79"/>
      <c r="Q12" s="81"/>
    </row>
    <row r="13" customHeight="1" spans="1:17">
      <c r="A13" s="80"/>
      <c r="B13" s="97"/>
      <c r="C13" s="98"/>
      <c r="D13" s="99"/>
      <c r="E13" s="99"/>
      <c r="F13" s="80"/>
      <c r="G13" s="80"/>
      <c r="H13" s="80"/>
      <c r="I13" s="112"/>
      <c r="J13" s="112"/>
      <c r="K13" s="112"/>
      <c r="L13" s="113"/>
      <c r="M13" s="112"/>
      <c r="N13" s="112"/>
      <c r="O13" s="79">
        <f t="shared" si="0"/>
        <v>0</v>
      </c>
      <c r="P13" s="79"/>
      <c r="Q13" s="81"/>
    </row>
    <row r="14" customHeight="1" spans="1:17">
      <c r="A14" s="80"/>
      <c r="B14" s="97"/>
      <c r="C14" s="98"/>
      <c r="D14" s="99"/>
      <c r="E14" s="99"/>
      <c r="F14" s="80"/>
      <c r="G14" s="80"/>
      <c r="H14" s="80"/>
      <c r="I14" s="112"/>
      <c r="J14" s="112"/>
      <c r="K14" s="112"/>
      <c r="L14" s="113"/>
      <c r="M14" s="112"/>
      <c r="N14" s="112"/>
      <c r="O14" s="79">
        <f t="shared" si="0"/>
        <v>0</v>
      </c>
      <c r="P14" s="79"/>
      <c r="Q14" s="81"/>
    </row>
    <row r="15" customHeight="1" spans="1:17">
      <c r="A15" s="80"/>
      <c r="B15" s="97"/>
      <c r="C15" s="98"/>
      <c r="D15" s="99"/>
      <c r="E15" s="99"/>
      <c r="F15" s="80"/>
      <c r="G15" s="80"/>
      <c r="H15" s="80"/>
      <c r="I15" s="112"/>
      <c r="J15" s="112"/>
      <c r="K15" s="112"/>
      <c r="L15" s="113"/>
      <c r="M15" s="112"/>
      <c r="N15" s="112"/>
      <c r="O15" s="79">
        <f t="shared" si="0"/>
        <v>0</v>
      </c>
      <c r="P15" s="79"/>
      <c r="Q15" s="81"/>
    </row>
    <row r="16" customHeight="1" spans="1:17">
      <c r="A16" s="80"/>
      <c r="B16" s="97"/>
      <c r="C16" s="98"/>
      <c r="D16" s="99"/>
      <c r="E16" s="99"/>
      <c r="F16" s="80"/>
      <c r="G16" s="80"/>
      <c r="H16" s="80"/>
      <c r="I16" s="112"/>
      <c r="J16" s="112"/>
      <c r="K16" s="112"/>
      <c r="L16" s="113"/>
      <c r="M16" s="112"/>
      <c r="N16" s="112"/>
      <c r="O16" s="79">
        <f t="shared" si="0"/>
        <v>0</v>
      </c>
      <c r="P16" s="79"/>
      <c r="Q16" s="81"/>
    </row>
    <row r="17" customHeight="1" spans="1:17">
      <c r="A17" s="80"/>
      <c r="B17" s="101"/>
      <c r="C17" s="80"/>
      <c r="D17" s="99"/>
      <c r="E17" s="78"/>
      <c r="F17" s="80"/>
      <c r="G17" s="80"/>
      <c r="H17" s="80"/>
      <c r="I17" s="112"/>
      <c r="J17" s="112"/>
      <c r="K17" s="112"/>
      <c r="L17" s="113"/>
      <c r="M17" s="112"/>
      <c r="N17" s="112"/>
      <c r="O17" s="79">
        <f t="shared" si="0"/>
        <v>0</v>
      </c>
      <c r="P17" s="79"/>
      <c r="Q17" s="81"/>
    </row>
    <row r="18" customHeight="1" spans="1:17">
      <c r="A18" s="80"/>
      <c r="B18" s="97"/>
      <c r="C18" s="80"/>
      <c r="D18" s="99"/>
      <c r="E18" s="78"/>
      <c r="F18" s="80"/>
      <c r="G18" s="80"/>
      <c r="H18" s="80"/>
      <c r="I18" s="112"/>
      <c r="J18" s="112"/>
      <c r="K18" s="112"/>
      <c r="L18" s="113"/>
      <c r="M18" s="112"/>
      <c r="N18" s="112"/>
      <c r="O18" s="79">
        <f t="shared" si="0"/>
        <v>0</v>
      </c>
      <c r="P18" s="79"/>
      <c r="Q18" s="81"/>
    </row>
    <row r="19" customHeight="1" spans="1:17">
      <c r="A19" s="80"/>
      <c r="B19" s="97"/>
      <c r="C19" s="80"/>
      <c r="D19" s="99"/>
      <c r="E19" s="78"/>
      <c r="F19" s="80"/>
      <c r="G19" s="80"/>
      <c r="H19" s="80"/>
      <c r="I19" s="112"/>
      <c r="J19" s="112"/>
      <c r="K19" s="112"/>
      <c r="L19" s="113"/>
      <c r="M19" s="112"/>
      <c r="N19" s="112"/>
      <c r="O19" s="79">
        <f t="shared" si="0"/>
        <v>0</v>
      </c>
      <c r="P19" s="79"/>
      <c r="Q19" s="81"/>
    </row>
    <row r="20" customHeight="1" spans="1:17">
      <c r="A20" s="80"/>
      <c r="B20" s="97"/>
      <c r="C20" s="80"/>
      <c r="D20" s="99"/>
      <c r="E20" s="78"/>
      <c r="F20" s="80"/>
      <c r="G20" s="80"/>
      <c r="H20" s="80"/>
      <c r="I20" s="112"/>
      <c r="J20" s="112"/>
      <c r="K20" s="112"/>
      <c r="L20" s="113"/>
      <c r="M20" s="112"/>
      <c r="N20" s="112"/>
      <c r="O20" s="79">
        <f t="shared" si="0"/>
        <v>0</v>
      </c>
      <c r="P20" s="79"/>
      <c r="Q20" s="81"/>
    </row>
    <row r="21" customHeight="1" spans="1:17">
      <c r="A21" s="80"/>
      <c r="B21" s="97"/>
      <c r="C21" s="80"/>
      <c r="D21" s="99"/>
      <c r="E21" s="78"/>
      <c r="F21" s="80"/>
      <c r="G21" s="80"/>
      <c r="H21" s="80"/>
      <c r="I21" s="112"/>
      <c r="J21" s="112"/>
      <c r="K21" s="112"/>
      <c r="L21" s="113"/>
      <c r="M21" s="112"/>
      <c r="N21" s="112"/>
      <c r="O21" s="79">
        <f t="shared" si="0"/>
        <v>0</v>
      </c>
      <c r="P21" s="79"/>
      <c r="Q21" s="81"/>
    </row>
    <row r="22" customHeight="1" spans="1:17">
      <c r="A22" s="80"/>
      <c r="B22" s="97"/>
      <c r="C22" s="80"/>
      <c r="D22" s="99"/>
      <c r="E22" s="78"/>
      <c r="F22" s="80"/>
      <c r="G22" s="80"/>
      <c r="H22" s="80"/>
      <c r="I22" s="112"/>
      <c r="J22" s="112"/>
      <c r="K22" s="112"/>
      <c r="L22" s="113"/>
      <c r="M22" s="112"/>
      <c r="N22" s="112"/>
      <c r="O22" s="79">
        <f t="shared" si="0"/>
        <v>0</v>
      </c>
      <c r="P22" s="79"/>
      <c r="Q22" s="81"/>
    </row>
    <row r="23" customHeight="1" spans="1:17">
      <c r="A23" s="80"/>
      <c r="B23" s="97"/>
      <c r="C23" s="80"/>
      <c r="D23" s="99"/>
      <c r="E23" s="78"/>
      <c r="F23" s="80"/>
      <c r="G23" s="80"/>
      <c r="H23" s="80"/>
      <c r="I23" s="112"/>
      <c r="J23" s="112"/>
      <c r="K23" s="112"/>
      <c r="L23" s="113"/>
      <c r="M23" s="112"/>
      <c r="N23" s="112"/>
      <c r="O23" s="79">
        <f t="shared" si="0"/>
        <v>0</v>
      </c>
      <c r="P23" s="79"/>
      <c r="Q23" s="81"/>
    </row>
    <row r="24" customHeight="1" spans="1:17">
      <c r="A24" s="80"/>
      <c r="B24" s="97"/>
      <c r="C24" s="80"/>
      <c r="D24" s="99"/>
      <c r="E24" s="78"/>
      <c r="F24" s="80"/>
      <c r="G24" s="80"/>
      <c r="H24" s="80"/>
      <c r="I24" s="113"/>
      <c r="J24" s="112"/>
      <c r="K24" s="112"/>
      <c r="L24" s="112"/>
      <c r="M24" s="112"/>
      <c r="N24" s="112"/>
      <c r="O24" s="79">
        <f t="shared" si="0"/>
        <v>0</v>
      </c>
      <c r="P24" s="79"/>
      <c r="Q24" s="81"/>
    </row>
    <row r="25" customHeight="1" spans="1:17">
      <c r="A25" s="80"/>
      <c r="B25" s="97"/>
      <c r="C25" s="80"/>
      <c r="D25" s="99"/>
      <c r="E25" s="78"/>
      <c r="F25" s="80"/>
      <c r="G25" s="80"/>
      <c r="H25" s="80"/>
      <c r="I25" s="113"/>
      <c r="J25" s="112"/>
      <c r="K25" s="112"/>
      <c r="L25" s="112"/>
      <c r="M25" s="112"/>
      <c r="N25" s="112"/>
      <c r="O25" s="79">
        <f t="shared" si="0"/>
        <v>0</v>
      </c>
      <c r="P25" s="79"/>
      <c r="Q25" s="81"/>
    </row>
    <row r="26" customHeight="1" spans="1:17">
      <c r="A26" s="80"/>
      <c r="B26" s="97"/>
      <c r="C26" s="80"/>
      <c r="D26" s="99"/>
      <c r="E26" s="78"/>
      <c r="F26" s="80"/>
      <c r="G26" s="80"/>
      <c r="H26" s="80"/>
      <c r="I26" s="113"/>
      <c r="J26" s="112"/>
      <c r="K26" s="112"/>
      <c r="L26" s="112"/>
      <c r="M26" s="112"/>
      <c r="N26" s="112"/>
      <c r="O26" s="79">
        <f t="shared" si="0"/>
        <v>0</v>
      </c>
      <c r="P26" s="79"/>
      <c r="Q26" s="81"/>
    </row>
    <row r="27" customHeight="1" spans="1:17">
      <c r="A27" s="80"/>
      <c r="B27" s="97"/>
      <c r="C27" s="80"/>
      <c r="D27" s="99"/>
      <c r="E27" s="78"/>
      <c r="F27" s="80"/>
      <c r="G27" s="80"/>
      <c r="H27" s="80"/>
      <c r="I27" s="112"/>
      <c r="J27" s="113"/>
      <c r="K27" s="112"/>
      <c r="L27" s="112"/>
      <c r="M27" s="112"/>
      <c r="N27" s="112"/>
      <c r="O27" s="79">
        <f t="shared" si="0"/>
        <v>0</v>
      </c>
      <c r="P27" s="79"/>
      <c r="Q27" s="81"/>
    </row>
    <row r="28" customHeight="1" spans="1:17">
      <c r="A28" s="80"/>
      <c r="B28" s="97"/>
      <c r="C28" s="80"/>
      <c r="D28" s="99"/>
      <c r="E28" s="78"/>
      <c r="F28" s="80"/>
      <c r="G28" s="80"/>
      <c r="H28" s="80"/>
      <c r="I28" s="112"/>
      <c r="J28" s="112"/>
      <c r="K28" s="112"/>
      <c r="L28" s="113"/>
      <c r="M28" s="112"/>
      <c r="N28" s="112"/>
      <c r="O28" s="79">
        <f t="shared" si="0"/>
        <v>0</v>
      </c>
      <c r="P28" s="79"/>
      <c r="Q28" s="81"/>
    </row>
    <row r="29" customHeight="1" spans="1:17">
      <c r="A29" s="80"/>
      <c r="B29" s="97"/>
      <c r="C29" s="80"/>
      <c r="D29" s="99"/>
      <c r="E29" s="78"/>
      <c r="F29" s="80"/>
      <c r="G29" s="80"/>
      <c r="H29" s="80"/>
      <c r="I29" s="112"/>
      <c r="J29" s="113"/>
      <c r="K29" s="112"/>
      <c r="L29" s="112"/>
      <c r="M29" s="112"/>
      <c r="N29" s="112"/>
      <c r="O29" s="79">
        <f t="shared" si="0"/>
        <v>0</v>
      </c>
      <c r="P29" s="79"/>
      <c r="Q29" s="81"/>
    </row>
    <row r="30" customHeight="1" spans="1:17">
      <c r="A30" s="80"/>
      <c r="B30" s="97"/>
      <c r="C30" s="80"/>
      <c r="D30" s="99"/>
      <c r="E30" s="78"/>
      <c r="F30" s="80"/>
      <c r="G30" s="80"/>
      <c r="H30" s="80"/>
      <c r="I30" s="112"/>
      <c r="J30" s="112"/>
      <c r="K30" s="112"/>
      <c r="L30" s="113"/>
      <c r="M30" s="112"/>
      <c r="N30" s="112"/>
      <c r="O30" s="79">
        <f t="shared" si="0"/>
        <v>0</v>
      </c>
      <c r="P30" s="79"/>
      <c r="Q30" s="81"/>
    </row>
    <row r="31" customHeight="1" spans="1:17">
      <c r="A31" s="80"/>
      <c r="B31" s="102"/>
      <c r="C31" s="80"/>
      <c r="D31" s="99"/>
      <c r="E31" s="80"/>
      <c r="F31" s="80"/>
      <c r="G31" s="80"/>
      <c r="H31" s="80"/>
      <c r="I31" s="80"/>
      <c r="J31" s="80"/>
      <c r="K31" s="80"/>
      <c r="L31" s="80"/>
      <c r="M31" s="80"/>
      <c r="N31" s="80"/>
      <c r="O31" s="79">
        <f>SUM(G31:N31)</f>
        <v>0</v>
      </c>
      <c r="P31" s="79"/>
      <c r="Q31" s="81"/>
    </row>
    <row r="32" customHeight="1" spans="1:17">
      <c r="A32" s="103" t="s">
        <v>529</v>
      </c>
      <c r="B32" s="104"/>
      <c r="C32" s="104"/>
      <c r="D32" s="99"/>
      <c r="E32" s="80"/>
      <c r="F32" s="80"/>
      <c r="G32" s="80"/>
      <c r="H32" s="80"/>
      <c r="I32" s="80"/>
      <c r="J32" s="80"/>
      <c r="K32" s="80"/>
      <c r="L32" s="80"/>
      <c r="M32" s="80"/>
      <c r="N32" s="80"/>
      <c r="O32" s="79">
        <f>SUM(O7:O31)</f>
        <v>0</v>
      </c>
      <c r="P32" s="79">
        <f>SUM(P7:P31)</f>
        <v>0</v>
      </c>
      <c r="Q32" s="81"/>
    </row>
    <row r="33" customHeight="1" spans="1:17">
      <c r="A33" s="105" t="str">
        <f>填表信息!$A$6&amp;填表信息!$B$6</f>
        <v>产权持有人填表人：罗钰</v>
      </c>
      <c r="B33" s="105"/>
      <c r="C33" s="106"/>
      <c r="D33" s="106"/>
      <c r="E33" s="105"/>
      <c r="F33" s="105"/>
      <c r="G33" s="105"/>
      <c r="H33" s="105"/>
      <c r="I33" s="105"/>
      <c r="J33" s="105"/>
      <c r="K33" s="105"/>
      <c r="L33" s="105"/>
      <c r="M33" s="105"/>
      <c r="N33" s="105"/>
      <c r="O33" s="87"/>
      <c r="P33" s="87" t="str">
        <f>填表信息!A75&amp;填表信息!B75</f>
        <v>评估人员：XXX</v>
      </c>
      <c r="Q33" s="87"/>
    </row>
    <row r="34" customHeight="1" spans="1:15">
      <c r="A34" s="107" t="str">
        <f>填表信息!A7&amp;" "&amp;TEXT(填表信息!B7,"yyyy年mm月dd日")</f>
        <v>填表日期： 2023年11月06日</v>
      </c>
      <c r="B34" s="108"/>
      <c r="C34" s="109"/>
      <c r="D34" s="109"/>
      <c r="E34" s="108"/>
      <c r="F34" s="108"/>
      <c r="G34" s="108"/>
      <c r="H34" s="108"/>
      <c r="I34" s="108"/>
      <c r="J34" s="108"/>
      <c r="K34" s="108"/>
      <c r="L34" s="108"/>
      <c r="M34" s="108"/>
      <c r="N34" s="108"/>
      <c r="O34" s="114"/>
    </row>
    <row r="35" customHeight="1" spans="15:15">
      <c r="O35" s="114"/>
    </row>
  </sheetData>
  <mergeCells count="13">
    <mergeCell ref="A1:Q1"/>
    <mergeCell ref="A2:Q2"/>
    <mergeCell ref="A4:E4"/>
    <mergeCell ref="G5:O5"/>
    <mergeCell ref="A32:B32"/>
    <mergeCell ref="A5:A6"/>
    <mergeCell ref="B5:B6"/>
    <mergeCell ref="C5:C6"/>
    <mergeCell ref="D5:D6"/>
    <mergeCell ref="E5:E6"/>
    <mergeCell ref="F5:F6"/>
    <mergeCell ref="P5:P6"/>
    <mergeCell ref="Q5:Q6"/>
  </mergeCells>
  <printOptions horizontalCentered="1"/>
  <pageMargins left="0.98" right="0.98" top="0.87" bottom="0.87" header="1.06" footer="0.51"/>
  <pageSetup paperSize="9" scale="64" fitToHeight="0" orientation="landscape"/>
  <headerFooter alignWithMargins="0"/>
  <legacyDrawing r:id="rId2"/>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9"/>
  <dimension ref="A1:G30"/>
  <sheetViews>
    <sheetView view="pageBreakPreview" zoomScaleNormal="100" workbookViewId="0">
      <selection activeCell="B17" sqref="B17"/>
    </sheetView>
  </sheetViews>
  <sheetFormatPr defaultColWidth="9" defaultRowHeight="13" outlineLevelCol="6"/>
  <cols>
    <col min="1" max="1" width="7.6" style="13" customWidth="1"/>
    <col min="2" max="3" width="20.9" style="13" customWidth="1"/>
    <col min="4" max="4" width="12.9" style="13" customWidth="1"/>
    <col min="5" max="5" width="16.4" style="13" customWidth="1"/>
    <col min="6" max="6" width="15.1" style="13" customWidth="1"/>
    <col min="7" max="7" width="14.6" style="13" customWidth="1"/>
    <col min="8" max="16384" width="9" style="13"/>
  </cols>
  <sheetData>
    <row r="1" s="11" customFormat="1" ht="30" customHeight="1" spans="1:7">
      <c r="A1" s="14" t="s">
        <v>1491</v>
      </c>
      <c r="B1" s="15"/>
      <c r="C1" s="15"/>
      <c r="D1" s="15"/>
      <c r="E1" s="15"/>
      <c r="F1" s="15"/>
      <c r="G1" s="15"/>
    </row>
    <row r="2" ht="14.1" customHeight="1" spans="1:7">
      <c r="A2" s="16" t="str">
        <f>填表信息!A17&amp;" "&amp;TEXT(填表信息!B17,"yyyy年mm月dd日")</f>
        <v>评估基准日： 2023年07月31日</v>
      </c>
      <c r="B2" s="17"/>
      <c r="C2" s="17"/>
      <c r="D2" s="17"/>
      <c r="E2" s="17"/>
      <c r="F2" s="18"/>
      <c r="G2" s="18"/>
    </row>
    <row r="3" ht="14.1" customHeight="1" spans="1:7">
      <c r="A3" s="17"/>
      <c r="B3" s="17"/>
      <c r="C3" s="17"/>
      <c r="D3" s="17"/>
      <c r="E3" s="17"/>
      <c r="F3" s="18"/>
      <c r="G3" s="19" t="s">
        <v>1492</v>
      </c>
    </row>
    <row r="4" ht="15.75" customHeight="1" spans="1:7">
      <c r="A4" s="20" t="str">
        <f>填表信息!A5&amp;填表信息!B5</f>
        <v>产权持有人：北京巴布科克·威尔科克斯有限公司</v>
      </c>
      <c r="B4" s="20"/>
      <c r="C4" s="20"/>
      <c r="D4" s="20"/>
      <c r="G4" s="21" t="s">
        <v>353</v>
      </c>
    </row>
    <row r="5" s="12" customFormat="1" ht="15.75" customHeight="1" spans="1:7">
      <c r="A5" s="22" t="s">
        <v>511</v>
      </c>
      <c r="B5" s="22" t="s">
        <v>583</v>
      </c>
      <c r="C5" s="22" t="s">
        <v>588</v>
      </c>
      <c r="D5" s="22" t="s">
        <v>576</v>
      </c>
      <c r="E5" s="23" t="s">
        <v>356</v>
      </c>
      <c r="F5" s="22" t="s">
        <v>248</v>
      </c>
      <c r="G5" s="22" t="s">
        <v>516</v>
      </c>
    </row>
    <row r="6" ht="15.75" customHeight="1" spans="1:7">
      <c r="A6" s="24"/>
      <c r="B6" s="30"/>
      <c r="C6" s="30"/>
      <c r="D6" s="26"/>
      <c r="E6" s="28"/>
      <c r="F6" s="28"/>
      <c r="G6" s="29"/>
    </row>
    <row r="7" ht="15.75" customHeight="1" spans="1:7">
      <c r="A7" s="24"/>
      <c r="B7" s="30"/>
      <c r="C7" s="30"/>
      <c r="D7" s="26"/>
      <c r="E7" s="28"/>
      <c r="F7" s="28"/>
      <c r="G7" s="29"/>
    </row>
    <row r="8" ht="15.75" customHeight="1" spans="1:7">
      <c r="A8" s="24"/>
      <c r="B8" s="30"/>
      <c r="C8" s="30"/>
      <c r="D8" s="26"/>
      <c r="E8" s="28"/>
      <c r="F8" s="28"/>
      <c r="G8" s="29"/>
    </row>
    <row r="9" ht="15.75" customHeight="1" spans="1:7">
      <c r="A9" s="24"/>
      <c r="B9" s="30"/>
      <c r="C9" s="30"/>
      <c r="D9" s="26"/>
      <c r="E9" s="28"/>
      <c r="F9" s="28"/>
      <c r="G9" s="29"/>
    </row>
    <row r="10" ht="15.75" customHeight="1" spans="1:7">
      <c r="A10" s="24"/>
      <c r="B10" s="30"/>
      <c r="C10" s="30"/>
      <c r="D10" s="26"/>
      <c r="E10" s="28"/>
      <c r="F10" s="28"/>
      <c r="G10" s="29"/>
    </row>
    <row r="11" ht="15.75" customHeight="1" spans="1:7">
      <c r="A11" s="24"/>
      <c r="B11" s="30"/>
      <c r="C11" s="30"/>
      <c r="D11" s="26"/>
      <c r="E11" s="28"/>
      <c r="F11" s="28"/>
      <c r="G11" s="29"/>
    </row>
    <row r="12" ht="15.75" customHeight="1" spans="1:7">
      <c r="A12" s="24"/>
      <c r="B12" s="30"/>
      <c r="C12" s="30"/>
      <c r="D12" s="26"/>
      <c r="E12" s="28"/>
      <c r="F12" s="28"/>
      <c r="G12" s="29"/>
    </row>
    <row r="13" ht="15.75" customHeight="1" spans="1:7">
      <c r="A13" s="24"/>
      <c r="B13" s="30"/>
      <c r="C13" s="30"/>
      <c r="D13" s="26"/>
      <c r="E13" s="28"/>
      <c r="F13" s="28"/>
      <c r="G13" s="29"/>
    </row>
    <row r="14" ht="15.75" customHeight="1" spans="1:7">
      <c r="A14" s="24"/>
      <c r="B14" s="30"/>
      <c r="C14" s="30"/>
      <c r="D14" s="26"/>
      <c r="E14" s="28"/>
      <c r="F14" s="28"/>
      <c r="G14" s="29"/>
    </row>
    <row r="15" ht="15.75" customHeight="1" spans="1:7">
      <c r="A15" s="24"/>
      <c r="B15" s="30"/>
      <c r="C15" s="30"/>
      <c r="D15" s="26"/>
      <c r="E15" s="28"/>
      <c r="F15" s="28"/>
      <c r="G15" s="29"/>
    </row>
    <row r="16" ht="15.75" customHeight="1" spans="1:7">
      <c r="A16" s="24"/>
      <c r="B16" s="30"/>
      <c r="C16" s="30"/>
      <c r="D16" s="26"/>
      <c r="E16" s="28"/>
      <c r="F16" s="28"/>
      <c r="G16" s="29"/>
    </row>
    <row r="17" ht="15.75" customHeight="1" spans="1:7">
      <c r="A17" s="24"/>
      <c r="B17" s="31"/>
      <c r="C17" s="30"/>
      <c r="D17" s="26"/>
      <c r="E17" s="28"/>
      <c r="F17" s="28"/>
      <c r="G17" s="29"/>
    </row>
    <row r="18" ht="15.75" customHeight="1" spans="1:7">
      <c r="A18" s="24"/>
      <c r="B18" s="30"/>
      <c r="C18" s="30"/>
      <c r="D18" s="26"/>
      <c r="E18" s="28"/>
      <c r="F18" s="28"/>
      <c r="G18" s="29"/>
    </row>
    <row r="19" ht="15.75" customHeight="1" spans="1:7">
      <c r="A19" s="24"/>
      <c r="B19" s="30"/>
      <c r="C19" s="30"/>
      <c r="D19" s="26"/>
      <c r="E19" s="28"/>
      <c r="F19" s="28"/>
      <c r="G19" s="29"/>
    </row>
    <row r="20" ht="15.75" customHeight="1" spans="1:7">
      <c r="A20" s="24"/>
      <c r="B20" s="30"/>
      <c r="C20" s="30"/>
      <c r="D20" s="26"/>
      <c r="E20" s="28"/>
      <c r="F20" s="28"/>
      <c r="G20" s="29"/>
    </row>
    <row r="21" ht="15.75" customHeight="1" spans="1:7">
      <c r="A21" s="24"/>
      <c r="B21" s="30"/>
      <c r="C21" s="30"/>
      <c r="D21" s="26"/>
      <c r="E21" s="28"/>
      <c r="F21" s="28"/>
      <c r="G21" s="29"/>
    </row>
    <row r="22" ht="15.75" customHeight="1" spans="1:7">
      <c r="A22" s="24"/>
      <c r="B22" s="30"/>
      <c r="C22" s="30"/>
      <c r="D22" s="26"/>
      <c r="E22" s="28"/>
      <c r="F22" s="28"/>
      <c r="G22" s="29"/>
    </row>
    <row r="23" ht="15.75" customHeight="1" spans="1:7">
      <c r="A23" s="24"/>
      <c r="B23" s="30"/>
      <c r="C23" s="30"/>
      <c r="D23" s="26"/>
      <c r="E23" s="28"/>
      <c r="F23" s="28"/>
      <c r="G23" s="29"/>
    </row>
    <row r="24" ht="15.75" customHeight="1" spans="1:7">
      <c r="A24" s="24"/>
      <c r="B24" s="30"/>
      <c r="C24" s="30"/>
      <c r="D24" s="26"/>
      <c r="E24" s="28"/>
      <c r="F24" s="28"/>
      <c r="G24" s="29"/>
    </row>
    <row r="25" ht="15.75" customHeight="1" spans="1:7">
      <c r="A25" s="24"/>
      <c r="B25" s="30"/>
      <c r="C25" s="30"/>
      <c r="D25" s="26"/>
      <c r="E25" s="28"/>
      <c r="F25" s="28"/>
      <c r="G25" s="29"/>
    </row>
    <row r="26" ht="15.75" customHeight="1" spans="1:7">
      <c r="A26" s="24"/>
      <c r="B26" s="30"/>
      <c r="C26" s="30"/>
      <c r="D26" s="26"/>
      <c r="E26" s="28"/>
      <c r="F26" s="28"/>
      <c r="G26" s="29"/>
    </row>
    <row r="27" ht="15.75" customHeight="1" spans="1:7">
      <c r="A27" s="24"/>
      <c r="B27" s="30"/>
      <c r="C27" s="30"/>
      <c r="D27" s="26"/>
      <c r="E27" s="28"/>
      <c r="F27" s="28"/>
      <c r="G27" s="29"/>
    </row>
    <row r="28" ht="15.75" customHeight="1" spans="1:7">
      <c r="A28" s="32" t="s">
        <v>529</v>
      </c>
      <c r="B28" s="63"/>
      <c r="C28" s="63"/>
      <c r="D28" s="26"/>
      <c r="E28" s="28">
        <f>SUM(E6:E27)</f>
        <v>0</v>
      </c>
      <c r="F28" s="28">
        <f>SUM(F6:F27)</f>
        <v>0</v>
      </c>
      <c r="G28" s="29"/>
    </row>
    <row r="29" ht="15.75" customHeight="1" spans="1:7">
      <c r="A29" s="34" t="str">
        <f>填表信息!$A$6&amp;填表信息!$B$6</f>
        <v>产权持有人填表人：罗钰</v>
      </c>
      <c r="B29" s="34"/>
      <c r="C29" s="34"/>
      <c r="D29" s="34"/>
      <c r="E29" s="35"/>
      <c r="F29" s="36" t="str">
        <f>填表信息!A76&amp;填表信息!B76</f>
        <v>评估人员：XXX</v>
      </c>
      <c r="G29" s="36"/>
    </row>
    <row r="30" ht="15.75" customHeight="1" spans="1:4">
      <c r="A30" s="37" t="str">
        <f>填表信息!A7&amp;" "&amp;TEXT(填表信息!B7,"yyyy年mm月dd日")</f>
        <v>填表日期： 2023年11月06日</v>
      </c>
      <c r="B30" s="38"/>
      <c r="C30" s="38"/>
      <c r="D30" s="38"/>
    </row>
  </sheetData>
  <mergeCells count="4">
    <mergeCell ref="A1:G1"/>
    <mergeCell ref="A2:G2"/>
    <mergeCell ref="A4:D4"/>
    <mergeCell ref="A28:B28"/>
  </mergeCells>
  <pageMargins left="0.7" right="0.7" top="0.75" bottom="0.75" header="0.3" footer="0.3"/>
  <pageSetup paperSize="9" orientation="portrait"/>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K30"/>
  <sheetViews>
    <sheetView view="pageBreakPreview" zoomScaleNormal="100" workbookViewId="0">
      <selection activeCell="B10" sqref="B10"/>
    </sheetView>
  </sheetViews>
  <sheetFormatPr defaultColWidth="9" defaultRowHeight="15.75" customHeight="1"/>
  <cols>
    <col min="1" max="1" width="5.4" style="392" customWidth="1"/>
    <col min="2" max="2" width="16.5" style="392" customWidth="1"/>
    <col min="3" max="3" width="14.9" style="392" customWidth="1"/>
    <col min="4" max="4" width="6.5" style="392" customWidth="1"/>
    <col min="5" max="5" width="11.1" style="392" customWidth="1"/>
    <col min="6" max="6" width="12.1" style="392" customWidth="1"/>
    <col min="7" max="7" width="13.1" style="392" customWidth="1"/>
    <col min="8" max="8" width="12.4" style="392" customWidth="1"/>
    <col min="9" max="9" width="10.1" style="392" customWidth="1"/>
    <col min="10" max="10" width="8.6" style="392" customWidth="1"/>
    <col min="11" max="16384" width="9" style="392"/>
  </cols>
  <sheetData>
    <row r="1" s="417" customFormat="1" ht="30" customHeight="1" spans="1:11">
      <c r="A1" s="419" t="s">
        <v>385</v>
      </c>
      <c r="B1" s="419"/>
      <c r="C1" s="419"/>
      <c r="D1" s="419"/>
      <c r="E1" s="419"/>
      <c r="F1" s="419"/>
      <c r="G1" s="419"/>
      <c r="H1" s="419"/>
      <c r="I1" s="419"/>
      <c r="J1" s="419"/>
      <c r="K1" s="419"/>
    </row>
    <row r="2" ht="14.1" customHeight="1" spans="1:11">
      <c r="A2" s="394" t="str">
        <f>填表信息!A17&amp;" "&amp;TEXT(填表信息!B17,"yyyy年mm月dd日")</f>
        <v>评估基准日： 2023年07月31日</v>
      </c>
      <c r="B2" s="394"/>
      <c r="C2" s="394"/>
      <c r="D2" s="394"/>
      <c r="E2" s="394"/>
      <c r="F2" s="394"/>
      <c r="G2" s="394"/>
      <c r="H2" s="395"/>
      <c r="I2" s="395"/>
      <c r="J2" s="395"/>
      <c r="K2" s="395"/>
    </row>
    <row r="3" ht="14.1" customHeight="1" spans="1:11">
      <c r="A3" s="394"/>
      <c r="B3" s="394"/>
      <c r="C3" s="394"/>
      <c r="D3" s="394"/>
      <c r="E3" s="394"/>
      <c r="F3" s="394"/>
      <c r="G3" s="394"/>
      <c r="H3" s="395"/>
      <c r="I3" s="395"/>
      <c r="J3" s="395"/>
      <c r="K3" s="412" t="s">
        <v>386</v>
      </c>
    </row>
    <row r="4" customHeight="1" spans="1:11">
      <c r="A4" s="408" t="str">
        <f>填表信息!A5&amp;填表信息!B5</f>
        <v>产权持有人：北京巴布科克·威尔科克斯有限公司</v>
      </c>
      <c r="K4" s="413" t="s">
        <v>286</v>
      </c>
    </row>
    <row r="5" s="393" customFormat="1" customHeight="1" spans="1:11">
      <c r="A5" s="43" t="s">
        <v>287</v>
      </c>
      <c r="B5" s="43" t="s">
        <v>387</v>
      </c>
      <c r="C5" s="43" t="s">
        <v>388</v>
      </c>
      <c r="D5" s="43" t="s">
        <v>376</v>
      </c>
      <c r="E5" s="43" t="s">
        <v>377</v>
      </c>
      <c r="F5" s="43" t="s">
        <v>378</v>
      </c>
      <c r="G5" s="43" t="s">
        <v>247</v>
      </c>
      <c r="H5" s="43" t="s">
        <v>289</v>
      </c>
      <c r="I5" s="43" t="s">
        <v>251</v>
      </c>
      <c r="J5" s="43" t="s">
        <v>290</v>
      </c>
      <c r="K5" s="43" t="s">
        <v>365</v>
      </c>
    </row>
    <row r="6" customHeight="1" spans="1:11">
      <c r="A6" s="43"/>
      <c r="B6" s="31"/>
      <c r="C6" s="31"/>
      <c r="D6" s="43"/>
      <c r="E6" s="403"/>
      <c r="F6" s="496"/>
      <c r="G6" s="478"/>
      <c r="H6" s="478"/>
      <c r="I6" s="478">
        <f>H6-G6</f>
        <v>0</v>
      </c>
      <c r="J6" s="403" t="str">
        <f>IF(H6=0,"",I6/H6*100)</f>
        <v/>
      </c>
      <c r="K6" s="59"/>
    </row>
    <row r="7" customHeight="1" spans="1:11">
      <c r="A7" s="43"/>
      <c r="B7" s="31"/>
      <c r="C7" s="31"/>
      <c r="D7" s="43"/>
      <c r="E7" s="403"/>
      <c r="F7" s="496"/>
      <c r="G7" s="478"/>
      <c r="H7" s="478"/>
      <c r="I7" s="478">
        <f t="shared" ref="I7:I28" si="0">H7-G7</f>
        <v>0</v>
      </c>
      <c r="J7" s="403" t="str">
        <f t="shared" ref="J7:J28" si="1">IF(H7=0,"",I7/H7*100)</f>
        <v/>
      </c>
      <c r="K7" s="59"/>
    </row>
    <row r="8" customHeight="1" spans="1:11">
      <c r="A8" s="43"/>
      <c r="B8" s="31"/>
      <c r="C8" s="31"/>
      <c r="D8" s="43"/>
      <c r="E8" s="403"/>
      <c r="F8" s="496"/>
      <c r="G8" s="478"/>
      <c r="H8" s="478"/>
      <c r="I8" s="478">
        <f t="shared" si="0"/>
        <v>0</v>
      </c>
      <c r="J8" s="403" t="str">
        <f t="shared" si="1"/>
        <v/>
      </c>
      <c r="K8" s="59"/>
    </row>
    <row r="9" customHeight="1" spans="1:11">
      <c r="A9" s="43"/>
      <c r="B9" s="31"/>
      <c r="C9" s="31"/>
      <c r="D9" s="43"/>
      <c r="E9" s="403"/>
      <c r="F9" s="496"/>
      <c r="G9" s="478"/>
      <c r="H9" s="478"/>
      <c r="I9" s="478">
        <f t="shared" si="0"/>
        <v>0</v>
      </c>
      <c r="J9" s="403" t="str">
        <f t="shared" si="1"/>
        <v/>
      </c>
      <c r="K9" s="59"/>
    </row>
    <row r="10" customHeight="1" spans="1:11">
      <c r="A10" s="43"/>
      <c r="B10" s="31"/>
      <c r="C10" s="31"/>
      <c r="D10" s="43"/>
      <c r="E10" s="403"/>
      <c r="F10" s="496"/>
      <c r="G10" s="478"/>
      <c r="H10" s="478"/>
      <c r="I10" s="478">
        <f t="shared" si="0"/>
        <v>0</v>
      </c>
      <c r="J10" s="403" t="str">
        <f t="shared" si="1"/>
        <v/>
      </c>
      <c r="K10" s="59"/>
    </row>
    <row r="11" customHeight="1" spans="1:11">
      <c r="A11" s="43"/>
      <c r="B11" s="31"/>
      <c r="C11" s="31"/>
      <c r="D11" s="43"/>
      <c r="E11" s="403"/>
      <c r="F11" s="496"/>
      <c r="G11" s="478"/>
      <c r="H11" s="478"/>
      <c r="I11" s="478">
        <f t="shared" si="0"/>
        <v>0</v>
      </c>
      <c r="J11" s="403" t="str">
        <f t="shared" si="1"/>
        <v/>
      </c>
      <c r="K11" s="59"/>
    </row>
    <row r="12" customHeight="1" spans="1:11">
      <c r="A12" s="43"/>
      <c r="B12" s="31"/>
      <c r="C12" s="31"/>
      <c r="D12" s="43"/>
      <c r="E12" s="403"/>
      <c r="F12" s="496"/>
      <c r="G12" s="478"/>
      <c r="H12" s="478"/>
      <c r="I12" s="478">
        <f t="shared" si="0"/>
        <v>0</v>
      </c>
      <c r="J12" s="403" t="str">
        <f t="shared" si="1"/>
        <v/>
      </c>
      <c r="K12" s="59"/>
    </row>
    <row r="13" customHeight="1" spans="1:11">
      <c r="A13" s="43"/>
      <c r="B13" s="31"/>
      <c r="C13" s="31"/>
      <c r="D13" s="43"/>
      <c r="E13" s="403"/>
      <c r="F13" s="496"/>
      <c r="G13" s="478"/>
      <c r="H13" s="478"/>
      <c r="I13" s="478">
        <f t="shared" si="0"/>
        <v>0</v>
      </c>
      <c r="J13" s="403" t="str">
        <f t="shared" si="1"/>
        <v/>
      </c>
      <c r="K13" s="59"/>
    </row>
    <row r="14" customHeight="1" spans="1:11">
      <c r="A14" s="43"/>
      <c r="B14" s="31"/>
      <c r="C14" s="31"/>
      <c r="D14" s="43"/>
      <c r="E14" s="403"/>
      <c r="F14" s="496"/>
      <c r="G14" s="478"/>
      <c r="H14" s="478"/>
      <c r="I14" s="478">
        <f t="shared" si="0"/>
        <v>0</v>
      </c>
      <c r="J14" s="403" t="str">
        <f t="shared" si="1"/>
        <v/>
      </c>
      <c r="K14" s="59"/>
    </row>
    <row r="15" customHeight="1" spans="1:11">
      <c r="A15" s="43"/>
      <c r="B15" s="31"/>
      <c r="C15" s="31"/>
      <c r="D15" s="43"/>
      <c r="E15" s="403"/>
      <c r="F15" s="496"/>
      <c r="G15" s="478"/>
      <c r="H15" s="478"/>
      <c r="I15" s="478">
        <f t="shared" si="0"/>
        <v>0</v>
      </c>
      <c r="J15" s="403" t="str">
        <f t="shared" si="1"/>
        <v/>
      </c>
      <c r="K15" s="59"/>
    </row>
    <row r="16" customHeight="1" spans="1:11">
      <c r="A16" s="43"/>
      <c r="B16" s="31"/>
      <c r="C16" s="31"/>
      <c r="D16" s="43"/>
      <c r="E16" s="403"/>
      <c r="F16" s="496"/>
      <c r="G16" s="478"/>
      <c r="H16" s="478"/>
      <c r="I16" s="478">
        <f t="shared" si="0"/>
        <v>0</v>
      </c>
      <c r="J16" s="403" t="str">
        <f t="shared" si="1"/>
        <v/>
      </c>
      <c r="K16" s="59"/>
    </row>
    <row r="17" customHeight="1" spans="1:11">
      <c r="A17" s="43"/>
      <c r="B17" s="31"/>
      <c r="C17" s="31"/>
      <c r="D17" s="43"/>
      <c r="E17" s="403"/>
      <c r="F17" s="496"/>
      <c r="G17" s="478"/>
      <c r="H17" s="478"/>
      <c r="I17" s="478">
        <f t="shared" si="0"/>
        <v>0</v>
      </c>
      <c r="J17" s="403" t="str">
        <f t="shared" si="1"/>
        <v/>
      </c>
      <c r="K17" s="59"/>
    </row>
    <row r="18" customHeight="1" spans="1:11">
      <c r="A18" s="43"/>
      <c r="B18" s="31"/>
      <c r="C18" s="31"/>
      <c r="D18" s="43"/>
      <c r="E18" s="403"/>
      <c r="F18" s="496"/>
      <c r="G18" s="478"/>
      <c r="H18" s="478"/>
      <c r="I18" s="478">
        <f t="shared" si="0"/>
        <v>0</v>
      </c>
      <c r="J18" s="403" t="str">
        <f t="shared" si="1"/>
        <v/>
      </c>
      <c r="K18" s="59"/>
    </row>
    <row r="19" customHeight="1" spans="1:11">
      <c r="A19" s="43"/>
      <c r="B19" s="31"/>
      <c r="C19" s="31"/>
      <c r="D19" s="43"/>
      <c r="E19" s="403"/>
      <c r="F19" s="496"/>
      <c r="G19" s="478"/>
      <c r="H19" s="478"/>
      <c r="I19" s="478">
        <f t="shared" si="0"/>
        <v>0</v>
      </c>
      <c r="J19" s="403" t="str">
        <f t="shared" si="1"/>
        <v/>
      </c>
      <c r="K19" s="59"/>
    </row>
    <row r="20" customHeight="1" spans="1:11">
      <c r="A20" s="43"/>
      <c r="B20" s="31"/>
      <c r="C20" s="31"/>
      <c r="D20" s="43"/>
      <c r="E20" s="403"/>
      <c r="F20" s="496"/>
      <c r="G20" s="478"/>
      <c r="H20" s="478"/>
      <c r="I20" s="478">
        <f t="shared" si="0"/>
        <v>0</v>
      </c>
      <c r="J20" s="403" t="str">
        <f t="shared" si="1"/>
        <v/>
      </c>
      <c r="K20" s="59"/>
    </row>
    <row r="21" customHeight="1" spans="1:11">
      <c r="A21" s="43"/>
      <c r="B21" s="31"/>
      <c r="C21" s="31"/>
      <c r="D21" s="43"/>
      <c r="E21" s="403"/>
      <c r="F21" s="496"/>
      <c r="G21" s="478"/>
      <c r="H21" s="478"/>
      <c r="I21" s="478">
        <f t="shared" si="0"/>
        <v>0</v>
      </c>
      <c r="J21" s="403" t="str">
        <f t="shared" si="1"/>
        <v/>
      </c>
      <c r="K21" s="59"/>
    </row>
    <row r="22" customHeight="1" spans="1:11">
      <c r="A22" s="43"/>
      <c r="B22" s="31"/>
      <c r="C22" s="31"/>
      <c r="D22" s="43"/>
      <c r="E22" s="403"/>
      <c r="F22" s="496"/>
      <c r="G22" s="478"/>
      <c r="H22" s="478"/>
      <c r="I22" s="478">
        <f t="shared" si="0"/>
        <v>0</v>
      </c>
      <c r="J22" s="403" t="str">
        <f t="shared" si="1"/>
        <v/>
      </c>
      <c r="K22" s="59"/>
    </row>
    <row r="23" customHeight="1" spans="1:11">
      <c r="A23" s="43"/>
      <c r="B23" s="31"/>
      <c r="C23" s="31"/>
      <c r="D23" s="43"/>
      <c r="E23" s="403"/>
      <c r="F23" s="496"/>
      <c r="G23" s="478"/>
      <c r="H23" s="478"/>
      <c r="I23" s="478">
        <f t="shared" si="0"/>
        <v>0</v>
      </c>
      <c r="J23" s="403" t="str">
        <f t="shared" si="1"/>
        <v/>
      </c>
      <c r="K23" s="59"/>
    </row>
    <row r="24" customHeight="1" spans="1:11">
      <c r="A24" s="43"/>
      <c r="B24" s="31"/>
      <c r="C24" s="31"/>
      <c r="D24" s="43"/>
      <c r="E24" s="403"/>
      <c r="F24" s="496"/>
      <c r="G24" s="478"/>
      <c r="H24" s="478"/>
      <c r="I24" s="478">
        <f t="shared" si="0"/>
        <v>0</v>
      </c>
      <c r="J24" s="403" t="str">
        <f t="shared" si="1"/>
        <v/>
      </c>
      <c r="K24" s="59"/>
    </row>
    <row r="25" customHeight="1" spans="1:11">
      <c r="A25" s="43"/>
      <c r="B25" s="31"/>
      <c r="C25" s="31"/>
      <c r="D25" s="43"/>
      <c r="E25" s="403"/>
      <c r="F25" s="496"/>
      <c r="G25" s="478"/>
      <c r="H25" s="478"/>
      <c r="I25" s="478">
        <f t="shared" si="0"/>
        <v>0</v>
      </c>
      <c r="J25" s="403" t="str">
        <f t="shared" si="1"/>
        <v/>
      </c>
      <c r="K25" s="59"/>
    </row>
    <row r="26" customHeight="1" spans="1:11">
      <c r="A26" s="43"/>
      <c r="B26" s="31"/>
      <c r="C26" s="31"/>
      <c r="D26" s="43"/>
      <c r="E26" s="403"/>
      <c r="F26" s="496"/>
      <c r="G26" s="478"/>
      <c r="H26" s="478"/>
      <c r="I26" s="478">
        <f t="shared" si="0"/>
        <v>0</v>
      </c>
      <c r="J26" s="403" t="str">
        <f t="shared" si="1"/>
        <v/>
      </c>
      <c r="K26" s="59"/>
    </row>
    <row r="27" customHeight="1" spans="1:11">
      <c r="A27" s="43"/>
      <c r="B27" s="31"/>
      <c r="C27" s="31"/>
      <c r="D27" s="43"/>
      <c r="E27" s="403"/>
      <c r="F27" s="496"/>
      <c r="G27" s="478"/>
      <c r="H27" s="478"/>
      <c r="I27" s="478">
        <f t="shared" si="0"/>
        <v>0</v>
      </c>
      <c r="J27" s="403" t="str">
        <f t="shared" si="1"/>
        <v/>
      </c>
      <c r="K27" s="59"/>
    </row>
    <row r="28" customHeight="1" spans="1:11">
      <c r="A28" s="404" t="s">
        <v>384</v>
      </c>
      <c r="B28" s="405"/>
      <c r="C28" s="59"/>
      <c r="D28" s="59"/>
      <c r="E28" s="403"/>
      <c r="F28" s="59"/>
      <c r="G28" s="478">
        <f>SUM(G6:G27)</f>
        <v>0</v>
      </c>
      <c r="H28" s="478">
        <f>SUM(H6:H27)</f>
        <v>0</v>
      </c>
      <c r="I28" s="478">
        <f t="shared" si="0"/>
        <v>0</v>
      </c>
      <c r="J28" s="403" t="str">
        <f t="shared" si="1"/>
        <v/>
      </c>
      <c r="K28" s="59"/>
    </row>
    <row r="29" customHeight="1" spans="1:11">
      <c r="A29" s="407" t="str">
        <f>填表信息!A6&amp;填表信息!B6</f>
        <v>产权持有人填表人：罗钰</v>
      </c>
      <c r="B29" s="407"/>
      <c r="C29" s="407"/>
      <c r="D29" s="407"/>
      <c r="G29" s="409"/>
      <c r="H29" s="409" t="str">
        <f>填表信息!A19&amp;填表信息!B19</f>
        <v>评估人员：XXX</v>
      </c>
      <c r="I29" s="409"/>
      <c r="J29" s="409"/>
      <c r="K29" s="409"/>
    </row>
    <row r="30" customHeight="1" spans="1:4">
      <c r="A30" s="410" t="str">
        <f>填表信息!A7&amp;" "&amp;TEXT(填表信息!B7,"yyyy年mm月dd日")</f>
        <v>填表日期： 2023年11月06日</v>
      </c>
      <c r="B30" s="411"/>
      <c r="C30" s="411"/>
      <c r="D30" s="411"/>
    </row>
  </sheetData>
  <mergeCells count="3">
    <mergeCell ref="A1:K1"/>
    <mergeCell ref="A2:K2"/>
    <mergeCell ref="A28:B28"/>
  </mergeCells>
  <printOptions horizontalCentered="1"/>
  <pageMargins left="1" right="1" top="0.87" bottom="0.87" header="1.06" footer="0.51"/>
  <pageSetup paperSize="9" scale="97" fitToHeight="0" orientation="landscape"/>
  <headerFooter alignWithMargins="0"/>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0">
    <pageSetUpPr fitToPage="1"/>
  </sheetPr>
  <dimension ref="A1:H30"/>
  <sheetViews>
    <sheetView view="pageBreakPreview" zoomScaleNormal="100" workbookViewId="0">
      <selection activeCell="B17" sqref="B17"/>
    </sheetView>
  </sheetViews>
  <sheetFormatPr defaultColWidth="9" defaultRowHeight="15.75" customHeight="1" outlineLevelCol="7"/>
  <cols>
    <col min="1" max="1" width="7.6" style="13" customWidth="1"/>
    <col min="2" max="2" width="20.9" style="13" customWidth="1"/>
    <col min="3" max="3" width="12.9" style="13" customWidth="1"/>
    <col min="4" max="5" width="12.4" style="13" customWidth="1"/>
    <col min="6" max="6" width="16.4" style="13" customWidth="1"/>
    <col min="7" max="7" width="15.1" style="13" customWidth="1"/>
    <col min="8" max="8" width="14.6" style="13" customWidth="1"/>
    <col min="9" max="16384" width="9" style="13"/>
  </cols>
  <sheetData>
    <row r="1" s="11" customFormat="1" ht="30" customHeight="1" spans="1:8">
      <c r="A1" s="14" t="s">
        <v>1493</v>
      </c>
      <c r="B1" s="15"/>
      <c r="C1" s="15"/>
      <c r="D1" s="15"/>
      <c r="E1" s="15"/>
      <c r="F1" s="15"/>
      <c r="G1" s="15"/>
      <c r="H1" s="15"/>
    </row>
    <row r="2" ht="14.1" customHeight="1" spans="1:8">
      <c r="A2" s="16" t="str">
        <f>填表信息!A17&amp;" "&amp;TEXT(填表信息!B17,"yyyy年mm月dd日")</f>
        <v>评估基准日： 2023年07月31日</v>
      </c>
      <c r="B2" s="17"/>
      <c r="C2" s="17"/>
      <c r="D2" s="17"/>
      <c r="E2" s="17"/>
      <c r="F2" s="17"/>
      <c r="G2" s="18"/>
      <c r="H2" s="18"/>
    </row>
    <row r="3" ht="14.1" customHeight="1" spans="1:8">
      <c r="A3" s="17"/>
      <c r="B3" s="17"/>
      <c r="C3" s="17"/>
      <c r="D3" s="17"/>
      <c r="E3" s="17"/>
      <c r="F3" s="17"/>
      <c r="G3" s="18"/>
      <c r="H3" s="19" t="s">
        <v>1494</v>
      </c>
    </row>
    <row r="4" customHeight="1" spans="1:8">
      <c r="A4" s="20" t="str">
        <f>填表信息!A5&amp;填表信息!B5</f>
        <v>产权持有人：北京巴布科克·威尔科克斯有限公司</v>
      </c>
      <c r="B4" s="20"/>
      <c r="C4" s="20"/>
      <c r="D4" s="20"/>
      <c r="H4" s="21" t="s">
        <v>353</v>
      </c>
    </row>
    <row r="5" s="12" customFormat="1" customHeight="1" spans="1:8">
      <c r="A5" s="22" t="s">
        <v>511</v>
      </c>
      <c r="B5" s="22" t="s">
        <v>1495</v>
      </c>
      <c r="C5" s="22" t="s">
        <v>576</v>
      </c>
      <c r="D5" s="22" t="s">
        <v>604</v>
      </c>
      <c r="E5" s="22" t="s">
        <v>1496</v>
      </c>
      <c r="F5" s="23" t="s">
        <v>356</v>
      </c>
      <c r="G5" s="22" t="s">
        <v>248</v>
      </c>
      <c r="H5" s="22" t="s">
        <v>516</v>
      </c>
    </row>
    <row r="6" customHeight="1" spans="1:8">
      <c r="A6" s="24"/>
      <c r="B6" s="30"/>
      <c r="C6" s="26"/>
      <c r="D6" s="26"/>
      <c r="E6" s="24"/>
      <c r="F6" s="28"/>
      <c r="G6" s="28"/>
      <c r="H6" s="29"/>
    </row>
    <row r="7" customHeight="1" spans="1:8">
      <c r="A7" s="24"/>
      <c r="B7" s="30"/>
      <c r="C7" s="26"/>
      <c r="D7" s="26"/>
      <c r="E7" s="24"/>
      <c r="F7" s="28"/>
      <c r="G7" s="28"/>
      <c r="H7" s="29"/>
    </row>
    <row r="8" customHeight="1" spans="1:8">
      <c r="A8" s="24"/>
      <c r="B8" s="30"/>
      <c r="C8" s="26"/>
      <c r="D8" s="26"/>
      <c r="E8" s="24"/>
      <c r="F8" s="28"/>
      <c r="G8" s="28"/>
      <c r="H8" s="29"/>
    </row>
    <row r="9" customHeight="1" spans="1:8">
      <c r="A9" s="24"/>
      <c r="B9" s="30"/>
      <c r="C9" s="26"/>
      <c r="D9" s="26"/>
      <c r="E9" s="24"/>
      <c r="F9" s="28"/>
      <c r="G9" s="28"/>
      <c r="H9" s="29"/>
    </row>
    <row r="10" customHeight="1" spans="1:8">
      <c r="A10" s="24"/>
      <c r="B10" s="30"/>
      <c r="C10" s="26"/>
      <c r="D10" s="26"/>
      <c r="E10" s="24"/>
      <c r="F10" s="28"/>
      <c r="G10" s="28"/>
      <c r="H10" s="29"/>
    </row>
    <row r="11" customHeight="1" spans="1:8">
      <c r="A11" s="24"/>
      <c r="B11" s="30"/>
      <c r="C11" s="26"/>
      <c r="D11" s="26"/>
      <c r="E11" s="24"/>
      <c r="F11" s="28"/>
      <c r="G11" s="28"/>
      <c r="H11" s="29"/>
    </row>
    <row r="12" customHeight="1" spans="1:8">
      <c r="A12" s="24"/>
      <c r="B12" s="30"/>
      <c r="C12" s="26"/>
      <c r="D12" s="26"/>
      <c r="E12" s="24"/>
      <c r="F12" s="28"/>
      <c r="G12" s="28"/>
      <c r="H12" s="29"/>
    </row>
    <row r="13" customHeight="1" spans="1:8">
      <c r="A13" s="24"/>
      <c r="B13" s="30"/>
      <c r="C13" s="26"/>
      <c r="D13" s="26"/>
      <c r="E13" s="24"/>
      <c r="F13" s="28"/>
      <c r="G13" s="28"/>
      <c r="H13" s="29"/>
    </row>
    <row r="14" customHeight="1" spans="1:8">
      <c r="A14" s="24"/>
      <c r="B14" s="30"/>
      <c r="C14" s="26"/>
      <c r="D14" s="26"/>
      <c r="E14" s="24"/>
      <c r="F14" s="28"/>
      <c r="G14" s="28"/>
      <c r="H14" s="29"/>
    </row>
    <row r="15" customHeight="1" spans="1:8">
      <c r="A15" s="24"/>
      <c r="B15" s="30"/>
      <c r="C15" s="26"/>
      <c r="D15" s="26"/>
      <c r="E15" s="24"/>
      <c r="F15" s="28"/>
      <c r="G15" s="28"/>
      <c r="H15" s="29"/>
    </row>
    <row r="16" customHeight="1" spans="1:8">
      <c r="A16" s="24"/>
      <c r="B16" s="30"/>
      <c r="C16" s="26"/>
      <c r="D16" s="26"/>
      <c r="E16" s="24"/>
      <c r="F16" s="28"/>
      <c r="G16" s="28"/>
      <c r="H16" s="29"/>
    </row>
    <row r="17" customHeight="1" spans="1:8">
      <c r="A17" s="24"/>
      <c r="B17" s="31"/>
      <c r="C17" s="26"/>
      <c r="D17" s="26"/>
      <c r="E17" s="24"/>
      <c r="F17" s="28"/>
      <c r="G17" s="28"/>
      <c r="H17" s="29"/>
    </row>
    <row r="18" customHeight="1" spans="1:8">
      <c r="A18" s="24"/>
      <c r="B18" s="30"/>
      <c r="C18" s="26"/>
      <c r="D18" s="26"/>
      <c r="E18" s="24"/>
      <c r="F18" s="28"/>
      <c r="G18" s="28"/>
      <c r="H18" s="29"/>
    </row>
    <row r="19" customHeight="1" spans="1:8">
      <c r="A19" s="24"/>
      <c r="B19" s="30"/>
      <c r="C19" s="26"/>
      <c r="D19" s="26"/>
      <c r="E19" s="24"/>
      <c r="F19" s="28"/>
      <c r="G19" s="28"/>
      <c r="H19" s="29"/>
    </row>
    <row r="20" customHeight="1" spans="1:8">
      <c r="A20" s="24"/>
      <c r="B20" s="30"/>
      <c r="C20" s="26"/>
      <c r="D20" s="26"/>
      <c r="E20" s="24"/>
      <c r="F20" s="28"/>
      <c r="G20" s="28"/>
      <c r="H20" s="29"/>
    </row>
    <row r="21" customHeight="1" spans="1:8">
      <c r="A21" s="24"/>
      <c r="B21" s="30"/>
      <c r="C21" s="26"/>
      <c r="D21" s="26"/>
      <c r="E21" s="24"/>
      <c r="F21" s="28"/>
      <c r="G21" s="28"/>
      <c r="H21" s="29"/>
    </row>
    <row r="22" customHeight="1" spans="1:8">
      <c r="A22" s="24"/>
      <c r="B22" s="30"/>
      <c r="C22" s="26"/>
      <c r="D22" s="26"/>
      <c r="E22" s="24"/>
      <c r="F22" s="28"/>
      <c r="G22" s="28"/>
      <c r="H22" s="29"/>
    </row>
    <row r="23" customHeight="1" spans="1:8">
      <c r="A23" s="24"/>
      <c r="B23" s="30"/>
      <c r="C23" s="26"/>
      <c r="D23" s="26"/>
      <c r="E23" s="24"/>
      <c r="F23" s="28"/>
      <c r="G23" s="28"/>
      <c r="H23" s="29"/>
    </row>
    <row r="24" customHeight="1" spans="1:8">
      <c r="A24" s="24"/>
      <c r="B24" s="30"/>
      <c r="C24" s="26"/>
      <c r="D24" s="26"/>
      <c r="E24" s="24"/>
      <c r="F24" s="28"/>
      <c r="G24" s="28"/>
      <c r="H24" s="29"/>
    </row>
    <row r="25" customHeight="1" spans="1:8">
      <c r="A25" s="24"/>
      <c r="B25" s="30"/>
      <c r="C25" s="26"/>
      <c r="D25" s="26"/>
      <c r="E25" s="24"/>
      <c r="F25" s="28"/>
      <c r="G25" s="28"/>
      <c r="H25" s="29"/>
    </row>
    <row r="26" customHeight="1" spans="1:8">
      <c r="A26" s="24"/>
      <c r="B26" s="30"/>
      <c r="C26" s="26"/>
      <c r="D26" s="26"/>
      <c r="E26" s="24"/>
      <c r="F26" s="28"/>
      <c r="G26" s="28"/>
      <c r="H26" s="29"/>
    </row>
    <row r="27" customHeight="1" spans="1:8">
      <c r="A27" s="24"/>
      <c r="B27" s="30"/>
      <c r="C27" s="26"/>
      <c r="D27" s="26"/>
      <c r="E27" s="24"/>
      <c r="F27" s="28"/>
      <c r="G27" s="28"/>
      <c r="H27" s="29"/>
    </row>
    <row r="28" customHeight="1" spans="1:8">
      <c r="A28" s="32" t="s">
        <v>529</v>
      </c>
      <c r="B28" s="63"/>
      <c r="C28" s="26"/>
      <c r="D28" s="26"/>
      <c r="E28" s="29"/>
      <c r="F28" s="28">
        <f>SUM(F6:F27)</f>
        <v>0</v>
      </c>
      <c r="G28" s="28">
        <f>SUM(G6:G27)</f>
        <v>0</v>
      </c>
      <c r="H28" s="29"/>
    </row>
    <row r="29" customHeight="1" spans="1:8">
      <c r="A29" s="34" t="str">
        <f>填表信息!$A$6&amp;填表信息!$B$6</f>
        <v>产权持有人填表人：罗钰</v>
      </c>
      <c r="B29" s="34"/>
      <c r="C29" s="34"/>
      <c r="D29" s="34"/>
      <c r="F29" s="35"/>
      <c r="G29" s="36" t="str">
        <f>填表信息!A77&amp;填表信息!B77</f>
        <v>评估人员：XXX</v>
      </c>
      <c r="H29" s="36"/>
    </row>
    <row r="30" customHeight="1" spans="1:4">
      <c r="A30" s="37" t="str">
        <f>填表信息!A7&amp;" "&amp;TEXT(填表信息!B7,"yyyy年mm月dd日")</f>
        <v>填表日期： 2023年11月06日</v>
      </c>
      <c r="B30" s="38"/>
      <c r="C30" s="38"/>
      <c r="D30" s="38"/>
    </row>
  </sheetData>
  <mergeCells count="4">
    <mergeCell ref="A1:H1"/>
    <mergeCell ref="A2:H2"/>
    <mergeCell ref="A4:D4"/>
    <mergeCell ref="A28:B28"/>
  </mergeCells>
  <printOptions horizontalCentered="1"/>
  <pageMargins left="1" right="1" top="0.87" bottom="0.87" header="1.06" footer="0.51"/>
  <pageSetup paperSize="9" fitToHeight="0" orientation="landscape"/>
  <headerFooter alignWithMargins="0"/>
  <legacyDrawing r:id="rId2"/>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1">
    <pageSetUpPr fitToPage="1"/>
  </sheetPr>
  <dimension ref="A1:G30"/>
  <sheetViews>
    <sheetView view="pageBreakPreview" zoomScaleNormal="100" workbookViewId="0">
      <selection activeCell="B17" sqref="B17"/>
    </sheetView>
  </sheetViews>
  <sheetFormatPr defaultColWidth="9" defaultRowHeight="15.75" customHeight="1" outlineLevelCol="6"/>
  <cols>
    <col min="1" max="1" width="5.6" style="13" customWidth="1"/>
    <col min="2" max="2" width="23.6" style="13" customWidth="1"/>
    <col min="3" max="3" width="12" style="13" customWidth="1"/>
    <col min="4" max="4" width="18.6" style="13" customWidth="1"/>
    <col min="5" max="5" width="17.6" style="13" customWidth="1"/>
    <col min="6" max="6" width="16.5" style="13" customWidth="1"/>
    <col min="7" max="7" width="15.5" style="13" customWidth="1"/>
    <col min="8" max="16384" width="9" style="13"/>
  </cols>
  <sheetData>
    <row r="1" s="11" customFormat="1" ht="30" customHeight="1" spans="1:7">
      <c r="A1" s="14" t="s">
        <v>1497</v>
      </c>
      <c r="B1" s="15"/>
      <c r="C1" s="15"/>
      <c r="D1" s="15"/>
      <c r="E1" s="15"/>
      <c r="F1" s="15"/>
      <c r="G1" s="15"/>
    </row>
    <row r="2" ht="14.1" customHeight="1" spans="1:7">
      <c r="A2" s="16" t="str">
        <f>填表信息!A17&amp;" "&amp;TEXT(填表信息!B17,"yyyy年mm月dd日")</f>
        <v>评估基准日： 2023年07月31日</v>
      </c>
      <c r="B2" s="17"/>
      <c r="C2" s="17"/>
      <c r="D2" s="17"/>
      <c r="E2" s="17"/>
      <c r="F2" s="17"/>
      <c r="G2" s="18"/>
    </row>
    <row r="3" ht="14.1" customHeight="1" spans="1:7">
      <c r="A3" s="17"/>
      <c r="B3" s="17"/>
      <c r="C3" s="17"/>
      <c r="D3" s="17"/>
      <c r="E3" s="17"/>
      <c r="F3" s="17"/>
      <c r="G3" s="19" t="s">
        <v>1498</v>
      </c>
    </row>
    <row r="4" customHeight="1" spans="1:7">
      <c r="A4" s="20" t="str">
        <f>填表信息!A5&amp;填表信息!B5</f>
        <v>产权持有人：北京巴布科克·威尔科克斯有限公司</v>
      </c>
      <c r="B4" s="20"/>
      <c r="C4" s="20"/>
      <c r="D4" s="20"/>
      <c r="G4" s="21" t="s">
        <v>353</v>
      </c>
    </row>
    <row r="5" s="12" customFormat="1" customHeight="1" spans="1:7">
      <c r="A5" s="22" t="s">
        <v>511</v>
      </c>
      <c r="B5" s="22" t="s">
        <v>1453</v>
      </c>
      <c r="C5" s="22" t="s">
        <v>576</v>
      </c>
      <c r="D5" s="22" t="s">
        <v>588</v>
      </c>
      <c r="E5" s="23" t="s">
        <v>356</v>
      </c>
      <c r="F5" s="22" t="s">
        <v>248</v>
      </c>
      <c r="G5" s="22" t="s">
        <v>516</v>
      </c>
    </row>
    <row r="6" customHeight="1" spans="1:7">
      <c r="A6" s="24"/>
      <c r="B6" s="30"/>
      <c r="C6" s="26"/>
      <c r="D6" s="24"/>
      <c r="E6" s="27"/>
      <c r="F6" s="28"/>
      <c r="G6" s="29"/>
    </row>
    <row r="7" customHeight="1" spans="1:7">
      <c r="A7" s="24"/>
      <c r="B7" s="30"/>
      <c r="C7" s="26"/>
      <c r="D7" s="24"/>
      <c r="E7" s="27"/>
      <c r="F7" s="28"/>
      <c r="G7" s="29"/>
    </row>
    <row r="8" customHeight="1" spans="1:7">
      <c r="A8" s="24"/>
      <c r="B8" s="30"/>
      <c r="C8" s="26"/>
      <c r="D8" s="24"/>
      <c r="E8" s="27"/>
      <c r="F8" s="28"/>
      <c r="G8" s="29"/>
    </row>
    <row r="9" customHeight="1" spans="1:7">
      <c r="A9" s="24"/>
      <c r="B9" s="30"/>
      <c r="C9" s="26"/>
      <c r="D9" s="24"/>
      <c r="E9" s="27"/>
      <c r="F9" s="28"/>
      <c r="G9" s="29"/>
    </row>
    <row r="10" customHeight="1" spans="1:7">
      <c r="A10" s="24"/>
      <c r="B10" s="30"/>
      <c r="C10" s="26"/>
      <c r="D10" s="24"/>
      <c r="E10" s="27"/>
      <c r="F10" s="28"/>
      <c r="G10" s="29"/>
    </row>
    <row r="11" customHeight="1" spans="1:7">
      <c r="A11" s="24"/>
      <c r="B11" s="30"/>
      <c r="C11" s="26"/>
      <c r="D11" s="24"/>
      <c r="E11" s="27"/>
      <c r="F11" s="28"/>
      <c r="G11" s="29"/>
    </row>
    <row r="12" customHeight="1" spans="1:7">
      <c r="A12" s="24"/>
      <c r="B12" s="30"/>
      <c r="C12" s="26"/>
      <c r="D12" s="24"/>
      <c r="E12" s="27"/>
      <c r="F12" s="28"/>
      <c r="G12" s="29"/>
    </row>
    <row r="13" customHeight="1" spans="1:7">
      <c r="A13" s="24"/>
      <c r="B13" s="30"/>
      <c r="C13" s="26"/>
      <c r="D13" s="24"/>
      <c r="E13" s="27"/>
      <c r="F13" s="28"/>
      <c r="G13" s="29"/>
    </row>
    <row r="14" customHeight="1" spans="1:7">
      <c r="A14" s="24"/>
      <c r="B14" s="30"/>
      <c r="C14" s="26"/>
      <c r="D14" s="24"/>
      <c r="E14" s="27"/>
      <c r="F14" s="28"/>
      <c r="G14" s="29"/>
    </row>
    <row r="15" customHeight="1" spans="1:7">
      <c r="A15" s="24"/>
      <c r="B15" s="30"/>
      <c r="C15" s="26"/>
      <c r="D15" s="24"/>
      <c r="E15" s="27"/>
      <c r="F15" s="28"/>
      <c r="G15" s="29"/>
    </row>
    <row r="16" customHeight="1" spans="1:7">
      <c r="A16" s="24"/>
      <c r="B16" s="30"/>
      <c r="C16" s="26"/>
      <c r="D16" s="24"/>
      <c r="E16" s="27"/>
      <c r="F16" s="28"/>
      <c r="G16" s="29"/>
    </row>
    <row r="17" customHeight="1" spans="1:7">
      <c r="A17" s="24"/>
      <c r="B17" s="31"/>
      <c r="C17" s="26"/>
      <c r="D17" s="24"/>
      <c r="E17" s="27"/>
      <c r="F17" s="28"/>
      <c r="G17" s="29"/>
    </row>
    <row r="18" customHeight="1" spans="1:7">
      <c r="A18" s="24"/>
      <c r="B18" s="30"/>
      <c r="C18" s="26"/>
      <c r="D18" s="24"/>
      <c r="E18" s="27"/>
      <c r="F18" s="28"/>
      <c r="G18" s="29"/>
    </row>
    <row r="19" customHeight="1" spans="1:7">
      <c r="A19" s="24"/>
      <c r="B19" s="30"/>
      <c r="C19" s="26"/>
      <c r="D19" s="24"/>
      <c r="E19" s="27"/>
      <c r="F19" s="28"/>
      <c r="G19" s="29"/>
    </row>
    <row r="20" customHeight="1" spans="1:7">
      <c r="A20" s="24"/>
      <c r="B20" s="30"/>
      <c r="C20" s="26"/>
      <c r="D20" s="24"/>
      <c r="E20" s="27"/>
      <c r="F20" s="28"/>
      <c r="G20" s="29"/>
    </row>
    <row r="21" customHeight="1" spans="1:7">
      <c r="A21" s="24"/>
      <c r="B21" s="30"/>
      <c r="C21" s="26"/>
      <c r="D21" s="24"/>
      <c r="E21" s="27"/>
      <c r="F21" s="28"/>
      <c r="G21" s="29"/>
    </row>
    <row r="22" customHeight="1" spans="1:7">
      <c r="A22" s="24"/>
      <c r="B22" s="30"/>
      <c r="C22" s="26"/>
      <c r="D22" s="24"/>
      <c r="E22" s="27"/>
      <c r="F22" s="28"/>
      <c r="G22" s="29"/>
    </row>
    <row r="23" customHeight="1" spans="1:7">
      <c r="A23" s="24"/>
      <c r="B23" s="30"/>
      <c r="C23" s="26"/>
      <c r="D23" s="24"/>
      <c r="E23" s="27"/>
      <c r="F23" s="28"/>
      <c r="G23" s="29"/>
    </row>
    <row r="24" customHeight="1" spans="1:7">
      <c r="A24" s="24"/>
      <c r="B24" s="30"/>
      <c r="C24" s="26"/>
      <c r="D24" s="24"/>
      <c r="E24" s="27"/>
      <c r="F24" s="28"/>
      <c r="G24" s="29"/>
    </row>
    <row r="25" customHeight="1" spans="1:7">
      <c r="A25" s="24"/>
      <c r="B25" s="30"/>
      <c r="C25" s="26"/>
      <c r="D25" s="24"/>
      <c r="E25" s="27"/>
      <c r="F25" s="28"/>
      <c r="G25" s="29"/>
    </row>
    <row r="26" customHeight="1" spans="1:7">
      <c r="A26" s="24"/>
      <c r="B26" s="30"/>
      <c r="C26" s="26"/>
      <c r="D26" s="24"/>
      <c r="E26" s="27"/>
      <c r="F26" s="28"/>
      <c r="G26" s="29"/>
    </row>
    <row r="27" customHeight="1" spans="1:7">
      <c r="A27" s="24"/>
      <c r="B27" s="30"/>
      <c r="C27" s="26"/>
      <c r="D27" s="24"/>
      <c r="E27" s="27"/>
      <c r="F27" s="28"/>
      <c r="G27" s="29"/>
    </row>
    <row r="28" customHeight="1" spans="1:7">
      <c r="A28" s="32" t="s">
        <v>529</v>
      </c>
      <c r="B28" s="63"/>
      <c r="C28" s="26"/>
      <c r="D28" s="24"/>
      <c r="E28" s="28">
        <f>SUM(E6:E27)</f>
        <v>0</v>
      </c>
      <c r="F28" s="28">
        <f>SUM(F6:F27)</f>
        <v>0</v>
      </c>
      <c r="G28" s="29"/>
    </row>
    <row r="29" customHeight="1" spans="1:7">
      <c r="A29" s="34" t="str">
        <f>填表信息!$A$6&amp;填表信息!$B$6</f>
        <v>产权持有人填表人：罗钰</v>
      </c>
      <c r="B29" s="34"/>
      <c r="C29" s="34"/>
      <c r="D29" s="34"/>
      <c r="E29" s="35"/>
      <c r="F29" s="36" t="str">
        <f>填表信息!A78&amp;填表信息!B78</f>
        <v>评估人员：XXX</v>
      </c>
      <c r="G29" s="36"/>
    </row>
    <row r="30" customHeight="1" spans="1:4">
      <c r="A30" s="37" t="str">
        <f>填表信息!A7&amp;" "&amp;TEXT(填表信息!B7,"yyyy年mm月dd日")</f>
        <v>填表日期： 2023年11月06日</v>
      </c>
      <c r="B30" s="38"/>
      <c r="C30" s="38"/>
      <c r="D30" s="38"/>
    </row>
  </sheetData>
  <mergeCells count="4">
    <mergeCell ref="A1:G1"/>
    <mergeCell ref="A2:G2"/>
    <mergeCell ref="A4:D4"/>
    <mergeCell ref="A28:B28"/>
  </mergeCells>
  <printOptions horizontalCentered="1"/>
  <pageMargins left="1" right="1" top="0.87" bottom="0.87" header="1.06" footer="0.51"/>
  <pageSetup paperSize="9" fitToHeight="0" orientation="landscape"/>
  <headerFooter alignWithMargins="0"/>
</worksheet>
</file>

<file path=xl/worksheets/sheet9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2">
    <tabColor rgb="FF92D050"/>
    <pageSetUpPr fitToPage="1"/>
  </sheetPr>
  <dimension ref="A1:F31"/>
  <sheetViews>
    <sheetView view="pageBreakPreview" zoomScaleNormal="100" workbookViewId="0">
      <selection activeCell="B17" sqref="B17"/>
    </sheetView>
  </sheetViews>
  <sheetFormatPr defaultColWidth="9" defaultRowHeight="15.75" customHeight="1" outlineLevelCol="5"/>
  <cols>
    <col min="1" max="1" width="6.1" style="70" customWidth="1"/>
    <col min="2" max="2" width="25.5" style="70" customWidth="1"/>
    <col min="3" max="3" width="21.9" style="70" customWidth="1"/>
    <col min="4" max="4" width="20.6" style="70" customWidth="1"/>
    <col min="5" max="5" width="21" style="70" customWidth="1"/>
    <col min="6" max="6" width="17.4" style="70" customWidth="1"/>
    <col min="7" max="16384" width="9" style="70"/>
  </cols>
  <sheetData>
    <row r="1" s="68" customFormat="1" ht="30" customHeight="1" spans="1:6">
      <c r="A1" s="71" t="s">
        <v>1499</v>
      </c>
      <c r="B1" s="72"/>
      <c r="C1" s="72"/>
      <c r="D1" s="72"/>
      <c r="E1" s="72"/>
      <c r="F1" s="72"/>
    </row>
    <row r="2" ht="14.1" customHeight="1" spans="1:6">
      <c r="A2" s="73" t="str">
        <f>填表信息!A17&amp;" "&amp;TEXT(填表信息!B17,"yyyy年mm月dd日")</f>
        <v>评估基准日： 2023年07月31日</v>
      </c>
      <c r="B2" s="74"/>
      <c r="C2" s="74"/>
      <c r="D2" s="74"/>
      <c r="E2" s="74"/>
      <c r="F2" s="74"/>
    </row>
    <row r="3" ht="14.1" customHeight="1" spans="1:6">
      <c r="A3" s="74"/>
      <c r="B3" s="74"/>
      <c r="C3" s="74"/>
      <c r="D3" s="74"/>
      <c r="E3" s="74"/>
      <c r="F3" s="75" t="s">
        <v>1500</v>
      </c>
    </row>
    <row r="4" customHeight="1" spans="1:6">
      <c r="A4" s="76" t="str">
        <f>填表信息!A5&amp;填表信息!B5</f>
        <v>产权持有人：北京巴布科克·威尔科克斯有限公司</v>
      </c>
      <c r="B4" s="76"/>
      <c r="C4" s="76"/>
      <c r="D4" s="76"/>
      <c r="F4" s="77" t="s">
        <v>353</v>
      </c>
    </row>
    <row r="5" s="69" customFormat="1" customHeight="1" spans="1:6">
      <c r="A5" s="78" t="s">
        <v>354</v>
      </c>
      <c r="B5" s="78" t="s">
        <v>355</v>
      </c>
      <c r="C5" s="78" t="s">
        <v>356</v>
      </c>
      <c r="D5" s="78" t="s">
        <v>248</v>
      </c>
      <c r="E5" s="78" t="s">
        <v>683</v>
      </c>
      <c r="F5" s="78" t="s">
        <v>594</v>
      </c>
    </row>
    <row r="6" customHeight="1" spans="1:6">
      <c r="A6" s="78" t="s">
        <v>148</v>
      </c>
      <c r="B6" s="29" t="s">
        <v>1501</v>
      </c>
      <c r="C6" s="79">
        <f>'6-1长期借款'!H28</f>
        <v>0</v>
      </c>
      <c r="D6" s="79">
        <f>'6-1长期借款'!J28</f>
        <v>0</v>
      </c>
      <c r="E6" s="79">
        <f t="shared" ref="E6:E13" si="0">D6-C6</f>
        <v>0</v>
      </c>
      <c r="F6" s="79" t="str">
        <f t="shared" ref="F6:F13" si="1">IF(C6=0,"",E6/C6*100)</f>
        <v/>
      </c>
    </row>
    <row r="7" customHeight="1" spans="1:6">
      <c r="A7" s="78" t="s">
        <v>150</v>
      </c>
      <c r="B7" s="29" t="s">
        <v>1502</v>
      </c>
      <c r="C7" s="79">
        <f>'6-2应付债券'!G28</f>
        <v>0</v>
      </c>
      <c r="D7" s="79">
        <f>'6-2应付债券'!H28</f>
        <v>0</v>
      </c>
      <c r="E7" s="79">
        <f t="shared" si="0"/>
        <v>0</v>
      </c>
      <c r="F7" s="79" t="str">
        <f t="shared" si="1"/>
        <v/>
      </c>
    </row>
    <row r="8" customHeight="1" spans="1:6">
      <c r="A8" s="78" t="s">
        <v>152</v>
      </c>
      <c r="B8" s="29" t="s">
        <v>1503</v>
      </c>
      <c r="C8" s="79">
        <f>'6-3租赁负债'!G28</f>
        <v>0</v>
      </c>
      <c r="D8" s="79">
        <f>'6-3租赁负债'!H28</f>
        <v>0</v>
      </c>
      <c r="E8" s="79">
        <f t="shared" si="0"/>
        <v>0</v>
      </c>
      <c r="F8" s="79" t="str">
        <f t="shared" si="1"/>
        <v/>
      </c>
    </row>
    <row r="9" customHeight="1" spans="1:6">
      <c r="A9" s="78" t="s">
        <v>154</v>
      </c>
      <c r="B9" s="29" t="s">
        <v>1504</v>
      </c>
      <c r="C9" s="79">
        <f>'6-4长期应付款汇总'!C24</f>
        <v>0</v>
      </c>
      <c r="D9" s="79">
        <f>'6-4长期应付款汇总'!D24</f>
        <v>0</v>
      </c>
      <c r="E9" s="79">
        <f t="shared" si="0"/>
        <v>0</v>
      </c>
      <c r="F9" s="79" t="str">
        <f t="shared" si="1"/>
        <v/>
      </c>
    </row>
    <row r="10" customHeight="1" spans="1:6">
      <c r="A10" s="78" t="s">
        <v>156</v>
      </c>
      <c r="B10" s="29" t="s">
        <v>1505</v>
      </c>
      <c r="C10" s="79">
        <f>'6-5预计负债'!E28</f>
        <v>0</v>
      </c>
      <c r="D10" s="79">
        <f>'6-5预计负债'!F28</f>
        <v>0</v>
      </c>
      <c r="E10" s="79">
        <f t="shared" si="0"/>
        <v>0</v>
      </c>
      <c r="F10" s="79" t="str">
        <f t="shared" si="1"/>
        <v/>
      </c>
    </row>
    <row r="11" customHeight="1" spans="1:6">
      <c r="A11" s="78" t="s">
        <v>158</v>
      </c>
      <c r="B11" s="29" t="s">
        <v>1506</v>
      </c>
      <c r="C11" s="79">
        <f>'6-6递延收益'!G28</f>
        <v>0</v>
      </c>
      <c r="D11" s="79">
        <f>'6-6递延收益'!H28</f>
        <v>0</v>
      </c>
      <c r="E11" s="79">
        <f t="shared" si="0"/>
        <v>0</v>
      </c>
      <c r="F11" s="79" t="str">
        <f t="shared" si="1"/>
        <v/>
      </c>
    </row>
    <row r="12" customHeight="1" spans="1:6">
      <c r="A12" s="78" t="s">
        <v>160</v>
      </c>
      <c r="B12" s="29" t="s">
        <v>1507</v>
      </c>
      <c r="C12" s="79">
        <f>'6-7递延所得税负债'!D28</f>
        <v>0</v>
      </c>
      <c r="D12" s="79">
        <f>'6-7递延所得税负债'!E28</f>
        <v>0</v>
      </c>
      <c r="E12" s="79">
        <f t="shared" si="0"/>
        <v>0</v>
      </c>
      <c r="F12" s="79" t="str">
        <f t="shared" si="1"/>
        <v/>
      </c>
    </row>
    <row r="13" customHeight="1" spans="1:6">
      <c r="A13" s="78" t="s">
        <v>162</v>
      </c>
      <c r="B13" s="29" t="s">
        <v>1508</v>
      </c>
      <c r="C13" s="79">
        <f>'6-8其他非流动负债'!E28</f>
        <v>0</v>
      </c>
      <c r="D13" s="79">
        <f>'6-8其他非流动负债'!F28</f>
        <v>0</v>
      </c>
      <c r="E13" s="79">
        <f t="shared" si="0"/>
        <v>0</v>
      </c>
      <c r="F13" s="79" t="str">
        <f t="shared" si="1"/>
        <v/>
      </c>
    </row>
    <row r="14" customHeight="1" spans="1:6">
      <c r="A14" s="80"/>
      <c r="B14" s="81"/>
      <c r="C14" s="79"/>
      <c r="D14" s="79"/>
      <c r="E14" s="79"/>
      <c r="F14" s="79"/>
    </row>
    <row r="15" customHeight="1" spans="1:6">
      <c r="A15" s="80"/>
      <c r="B15" s="81"/>
      <c r="C15" s="79"/>
      <c r="D15" s="79"/>
      <c r="E15" s="79"/>
      <c r="F15" s="79"/>
    </row>
    <row r="16" customHeight="1" spans="1:6">
      <c r="A16" s="80"/>
      <c r="B16" s="81"/>
      <c r="C16" s="79"/>
      <c r="D16" s="79"/>
      <c r="E16" s="79"/>
      <c r="F16" s="79"/>
    </row>
    <row r="17" customHeight="1" spans="1:6">
      <c r="A17" s="80"/>
      <c r="B17" s="82"/>
      <c r="C17" s="79"/>
      <c r="D17" s="79"/>
      <c r="E17" s="79"/>
      <c r="F17" s="79"/>
    </row>
    <row r="18" customHeight="1" spans="1:6">
      <c r="A18" s="80"/>
      <c r="B18" s="81"/>
      <c r="C18" s="79"/>
      <c r="D18" s="79"/>
      <c r="E18" s="79"/>
      <c r="F18" s="79"/>
    </row>
    <row r="19" customHeight="1" spans="1:6">
      <c r="A19" s="80"/>
      <c r="B19" s="81"/>
      <c r="C19" s="79"/>
      <c r="D19" s="79"/>
      <c r="E19" s="79"/>
      <c r="F19" s="79"/>
    </row>
    <row r="20" customHeight="1" spans="1:6">
      <c r="A20" s="80"/>
      <c r="B20" s="81"/>
      <c r="C20" s="79"/>
      <c r="D20" s="79"/>
      <c r="E20" s="79"/>
      <c r="F20" s="79"/>
    </row>
    <row r="21" customHeight="1" spans="1:6">
      <c r="A21" s="80"/>
      <c r="B21" s="81"/>
      <c r="C21" s="79"/>
      <c r="D21" s="79"/>
      <c r="E21" s="79"/>
      <c r="F21" s="79"/>
    </row>
    <row r="22" customHeight="1" spans="1:6">
      <c r="A22" s="80"/>
      <c r="B22" s="81"/>
      <c r="C22" s="79"/>
      <c r="D22" s="79"/>
      <c r="E22" s="79"/>
      <c r="F22" s="79"/>
    </row>
    <row r="23" customHeight="1" spans="1:6">
      <c r="A23" s="80"/>
      <c r="B23" s="81"/>
      <c r="C23" s="79"/>
      <c r="D23" s="79"/>
      <c r="E23" s="79"/>
      <c r="F23" s="79"/>
    </row>
    <row r="24" customHeight="1" spans="1:6">
      <c r="A24" s="80"/>
      <c r="B24" s="81"/>
      <c r="C24" s="79"/>
      <c r="D24" s="79"/>
      <c r="E24" s="79"/>
      <c r="F24" s="79"/>
    </row>
    <row r="25" customHeight="1" spans="1:6">
      <c r="A25" s="80"/>
      <c r="B25" s="81"/>
      <c r="C25" s="79"/>
      <c r="D25" s="79"/>
      <c r="E25" s="79"/>
      <c r="F25" s="79"/>
    </row>
    <row r="26" customHeight="1" spans="1:6">
      <c r="A26" s="80"/>
      <c r="B26" s="81"/>
      <c r="C26" s="79"/>
      <c r="D26" s="79"/>
      <c r="E26" s="79"/>
      <c r="F26" s="79"/>
    </row>
    <row r="27" customHeight="1" spans="1:6">
      <c r="A27" s="78"/>
      <c r="B27" s="83"/>
      <c r="C27" s="79"/>
      <c r="D27" s="79"/>
      <c r="E27" s="79"/>
      <c r="F27" s="79"/>
    </row>
    <row r="28" customHeight="1" spans="1:6">
      <c r="A28" s="78"/>
      <c r="B28" s="83"/>
      <c r="C28" s="79"/>
      <c r="D28" s="79"/>
      <c r="E28" s="79"/>
      <c r="F28" s="79"/>
    </row>
    <row r="29" customHeight="1" spans="1:6">
      <c r="A29" s="84" t="s">
        <v>145</v>
      </c>
      <c r="B29" s="85"/>
      <c r="C29" s="79">
        <f>SUM(C6:C28)</f>
        <v>0</v>
      </c>
      <c r="D29" s="79">
        <f>SUM(D6:D28)</f>
        <v>0</v>
      </c>
      <c r="E29" s="79">
        <f>D29-C29</f>
        <v>0</v>
      </c>
      <c r="F29" s="79" t="str">
        <f>IF(C29=0,"",E29/C29*100)</f>
        <v/>
      </c>
    </row>
    <row r="30" customHeight="1" spans="1:6">
      <c r="A30" s="86"/>
      <c r="D30" s="87" t="str">
        <f>填表信息!A79&amp;填表信息!B79</f>
        <v>评估人员：XXX</v>
      </c>
      <c r="E30" s="87"/>
      <c r="F30" s="87"/>
    </row>
    <row r="31" customHeight="1" spans="1:1">
      <c r="A31" s="88"/>
    </row>
  </sheetData>
  <mergeCells count="4">
    <mergeCell ref="A1:F1"/>
    <mergeCell ref="A2:F2"/>
    <mergeCell ref="A4:D4"/>
    <mergeCell ref="A29:B29"/>
  </mergeCells>
  <printOptions horizontalCentered="1"/>
  <pageMargins left="1" right="1" top="0.87" bottom="0.87" header="1.06" footer="0.51"/>
  <pageSetup paperSize="9" fitToHeight="0" orientation="landscape"/>
  <headerFooter alignWithMargins="0"/>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3">
    <pageSetUpPr fitToPage="1"/>
  </sheetPr>
  <dimension ref="A1:K30"/>
  <sheetViews>
    <sheetView view="pageBreakPreview" zoomScaleNormal="100" workbookViewId="0">
      <selection activeCell="B17" sqref="B17"/>
    </sheetView>
  </sheetViews>
  <sheetFormatPr defaultColWidth="9" defaultRowHeight="15.75" customHeight="1"/>
  <cols>
    <col min="1" max="1" width="5.5" style="13" customWidth="1"/>
    <col min="2" max="2" width="20.5" style="13" customWidth="1"/>
    <col min="3" max="3" width="7.5" style="13" customWidth="1"/>
    <col min="4" max="4" width="7.6" style="13" customWidth="1"/>
    <col min="5" max="5" width="7.1" style="13" customWidth="1"/>
    <col min="6" max="6" width="6.1" style="13" customWidth="1"/>
    <col min="7" max="7" width="10" style="13" customWidth="1"/>
    <col min="8" max="8" width="10.5" style="13" customWidth="1"/>
    <col min="9" max="9" width="11.9" style="13" customWidth="1"/>
    <col min="10" max="10" width="12.9" style="13" customWidth="1"/>
    <col min="11" max="11" width="10.6" style="13" customWidth="1"/>
    <col min="12" max="16384" width="9" style="13"/>
  </cols>
  <sheetData>
    <row r="1" s="11" customFormat="1" ht="30" customHeight="1" spans="1:11">
      <c r="A1" s="14" t="s">
        <v>1509</v>
      </c>
      <c r="B1" s="15"/>
      <c r="C1" s="15"/>
      <c r="D1" s="15"/>
      <c r="E1" s="15"/>
      <c r="F1" s="15"/>
      <c r="G1" s="15"/>
      <c r="H1" s="15"/>
      <c r="I1" s="15"/>
      <c r="J1" s="15"/>
      <c r="K1" s="15"/>
    </row>
    <row r="2" ht="14.1" customHeight="1" spans="1:11">
      <c r="A2" s="16" t="str">
        <f>填表信息!A17&amp;" "&amp;TEXT(填表信息!B17,"yyyy年mm月dd日")</f>
        <v>评估基准日： 2023年07月31日</v>
      </c>
      <c r="B2" s="17"/>
      <c r="C2" s="17"/>
      <c r="D2" s="17"/>
      <c r="E2" s="17"/>
      <c r="F2" s="17"/>
      <c r="G2" s="17"/>
      <c r="H2" s="18"/>
      <c r="I2" s="18"/>
      <c r="J2" s="18"/>
      <c r="K2" s="18"/>
    </row>
    <row r="3" ht="14.1" customHeight="1" spans="1:11">
      <c r="A3" s="17"/>
      <c r="B3" s="17"/>
      <c r="C3" s="17"/>
      <c r="D3" s="17"/>
      <c r="E3" s="17"/>
      <c r="F3" s="17"/>
      <c r="G3" s="17"/>
      <c r="H3" s="18"/>
      <c r="I3" s="18"/>
      <c r="J3" s="18"/>
      <c r="K3" s="19" t="s">
        <v>1510</v>
      </c>
    </row>
    <row r="4" customHeight="1" spans="1:11">
      <c r="A4" s="20" t="str">
        <f>填表信息!A5&amp;填表信息!B5</f>
        <v>产权持有人：北京巴布科克·威尔科克斯有限公司</v>
      </c>
      <c r="B4" s="20"/>
      <c r="C4" s="20"/>
      <c r="D4" s="20"/>
      <c r="E4" s="20"/>
      <c r="K4" s="21" t="s">
        <v>353</v>
      </c>
    </row>
    <row r="5" s="12" customFormat="1" customHeight="1" spans="1:11">
      <c r="A5" s="22" t="s">
        <v>511</v>
      </c>
      <c r="B5" s="22" t="s">
        <v>1446</v>
      </c>
      <c r="C5" s="22" t="s">
        <v>576</v>
      </c>
      <c r="D5" s="22" t="s">
        <v>604</v>
      </c>
      <c r="E5" s="22" t="s">
        <v>1447</v>
      </c>
      <c r="F5" s="22" t="s">
        <v>1448</v>
      </c>
      <c r="G5" s="22" t="s">
        <v>1449</v>
      </c>
      <c r="H5" s="23" t="s">
        <v>356</v>
      </c>
      <c r="I5" s="22" t="s">
        <v>1450</v>
      </c>
      <c r="J5" s="22" t="s">
        <v>248</v>
      </c>
      <c r="K5" s="22" t="s">
        <v>516</v>
      </c>
    </row>
    <row r="6" customHeight="1" spans="1:11">
      <c r="A6" s="24"/>
      <c r="B6" s="30"/>
      <c r="C6" s="26"/>
      <c r="D6" s="26"/>
      <c r="E6" s="26"/>
      <c r="F6" s="24"/>
      <c r="G6" s="28"/>
      <c r="H6" s="27"/>
      <c r="I6" s="67"/>
      <c r="J6" s="28"/>
      <c r="K6" s="29"/>
    </row>
    <row r="7" customHeight="1" spans="1:11">
      <c r="A7" s="24"/>
      <c r="B7" s="30"/>
      <c r="C7" s="26"/>
      <c r="D7" s="26"/>
      <c r="E7" s="24"/>
      <c r="F7" s="24"/>
      <c r="G7" s="28"/>
      <c r="H7" s="27"/>
      <c r="I7" s="67"/>
      <c r="J7" s="28"/>
      <c r="K7" s="29"/>
    </row>
    <row r="8" customHeight="1" spans="1:11">
      <c r="A8" s="24"/>
      <c r="B8" s="30"/>
      <c r="C8" s="26"/>
      <c r="D8" s="26"/>
      <c r="E8" s="24"/>
      <c r="F8" s="24"/>
      <c r="G8" s="28"/>
      <c r="H8" s="27"/>
      <c r="I8" s="67"/>
      <c r="J8" s="28"/>
      <c r="K8" s="29"/>
    </row>
    <row r="9" customHeight="1" spans="1:11">
      <c r="A9" s="24"/>
      <c r="B9" s="30"/>
      <c r="C9" s="26"/>
      <c r="D9" s="26"/>
      <c r="E9" s="24"/>
      <c r="F9" s="24"/>
      <c r="G9" s="28"/>
      <c r="H9" s="27"/>
      <c r="I9" s="67"/>
      <c r="J9" s="28"/>
      <c r="K9" s="29"/>
    </row>
    <row r="10" customHeight="1" spans="1:11">
      <c r="A10" s="24"/>
      <c r="B10" s="30"/>
      <c r="C10" s="26"/>
      <c r="D10" s="26"/>
      <c r="E10" s="24"/>
      <c r="F10" s="24"/>
      <c r="G10" s="28"/>
      <c r="H10" s="27"/>
      <c r="I10" s="67"/>
      <c r="J10" s="28"/>
      <c r="K10" s="29"/>
    </row>
    <row r="11" customHeight="1" spans="1:11">
      <c r="A11" s="24"/>
      <c r="B11" s="30"/>
      <c r="C11" s="26"/>
      <c r="D11" s="26"/>
      <c r="E11" s="24"/>
      <c r="F11" s="24"/>
      <c r="G11" s="28"/>
      <c r="H11" s="27"/>
      <c r="I11" s="67"/>
      <c r="J11" s="28"/>
      <c r="K11" s="29"/>
    </row>
    <row r="12" customHeight="1" spans="1:11">
      <c r="A12" s="24"/>
      <c r="B12" s="30"/>
      <c r="C12" s="26"/>
      <c r="D12" s="26"/>
      <c r="E12" s="24"/>
      <c r="F12" s="24"/>
      <c r="G12" s="28"/>
      <c r="H12" s="27"/>
      <c r="I12" s="67"/>
      <c r="J12" s="28"/>
      <c r="K12" s="29"/>
    </row>
    <row r="13" customHeight="1" spans="1:11">
      <c r="A13" s="24"/>
      <c r="B13" s="30"/>
      <c r="C13" s="26"/>
      <c r="D13" s="26"/>
      <c r="E13" s="24"/>
      <c r="F13" s="24"/>
      <c r="G13" s="28"/>
      <c r="H13" s="27"/>
      <c r="I13" s="67"/>
      <c r="J13" s="28"/>
      <c r="K13" s="29"/>
    </row>
    <row r="14" customHeight="1" spans="1:11">
      <c r="A14" s="24"/>
      <c r="B14" s="30"/>
      <c r="C14" s="26"/>
      <c r="D14" s="26"/>
      <c r="E14" s="24"/>
      <c r="F14" s="24"/>
      <c r="G14" s="28"/>
      <c r="H14" s="27"/>
      <c r="I14" s="67"/>
      <c r="J14" s="28"/>
      <c r="K14" s="29"/>
    </row>
    <row r="15" customHeight="1" spans="1:11">
      <c r="A15" s="24"/>
      <c r="B15" s="30"/>
      <c r="C15" s="26"/>
      <c r="D15" s="26"/>
      <c r="E15" s="24"/>
      <c r="F15" s="24"/>
      <c r="G15" s="28"/>
      <c r="H15" s="27"/>
      <c r="I15" s="67"/>
      <c r="J15" s="28"/>
      <c r="K15" s="29"/>
    </row>
    <row r="16" customHeight="1" spans="1:11">
      <c r="A16" s="24"/>
      <c r="B16" s="30"/>
      <c r="C16" s="26"/>
      <c r="D16" s="26"/>
      <c r="E16" s="24"/>
      <c r="F16" s="24"/>
      <c r="G16" s="28"/>
      <c r="H16" s="27"/>
      <c r="I16" s="67"/>
      <c r="J16" s="28"/>
      <c r="K16" s="29"/>
    </row>
    <row r="17" customHeight="1" spans="1:11">
      <c r="A17" s="24"/>
      <c r="B17" s="31"/>
      <c r="C17" s="26"/>
      <c r="D17" s="26"/>
      <c r="E17" s="24"/>
      <c r="F17" s="24"/>
      <c r="G17" s="28"/>
      <c r="H17" s="27"/>
      <c r="I17" s="67"/>
      <c r="J17" s="28"/>
      <c r="K17" s="29"/>
    </row>
    <row r="18" customHeight="1" spans="1:11">
      <c r="A18" s="24"/>
      <c r="B18" s="30"/>
      <c r="C18" s="26"/>
      <c r="D18" s="26"/>
      <c r="E18" s="24"/>
      <c r="F18" s="24"/>
      <c r="G18" s="28"/>
      <c r="H18" s="27"/>
      <c r="I18" s="67"/>
      <c r="J18" s="28"/>
      <c r="K18" s="29"/>
    </row>
    <row r="19" customHeight="1" spans="1:11">
      <c r="A19" s="24"/>
      <c r="B19" s="30"/>
      <c r="C19" s="26"/>
      <c r="D19" s="26"/>
      <c r="E19" s="24"/>
      <c r="F19" s="24"/>
      <c r="G19" s="28"/>
      <c r="H19" s="27"/>
      <c r="I19" s="67"/>
      <c r="J19" s="28"/>
      <c r="K19" s="29"/>
    </row>
    <row r="20" customHeight="1" spans="1:11">
      <c r="A20" s="24"/>
      <c r="B20" s="30"/>
      <c r="C20" s="26"/>
      <c r="D20" s="26"/>
      <c r="E20" s="24"/>
      <c r="F20" s="24"/>
      <c r="G20" s="28"/>
      <c r="H20" s="27"/>
      <c r="I20" s="67"/>
      <c r="J20" s="28"/>
      <c r="K20" s="29"/>
    </row>
    <row r="21" customHeight="1" spans="1:11">
      <c r="A21" s="24"/>
      <c r="B21" s="30"/>
      <c r="C21" s="26"/>
      <c r="D21" s="26"/>
      <c r="E21" s="24"/>
      <c r="F21" s="24"/>
      <c r="G21" s="28"/>
      <c r="H21" s="27"/>
      <c r="I21" s="67"/>
      <c r="J21" s="28"/>
      <c r="K21" s="29"/>
    </row>
    <row r="22" customHeight="1" spans="1:11">
      <c r="A22" s="24"/>
      <c r="B22" s="30"/>
      <c r="C22" s="26"/>
      <c r="D22" s="26"/>
      <c r="E22" s="24"/>
      <c r="F22" s="24"/>
      <c r="G22" s="28"/>
      <c r="H22" s="27"/>
      <c r="I22" s="67"/>
      <c r="J22" s="28"/>
      <c r="K22" s="29"/>
    </row>
    <row r="23" customHeight="1" spans="1:11">
      <c r="A23" s="24"/>
      <c r="B23" s="30"/>
      <c r="C23" s="26"/>
      <c r="D23" s="26"/>
      <c r="E23" s="24"/>
      <c r="F23" s="24"/>
      <c r="G23" s="28"/>
      <c r="H23" s="27"/>
      <c r="I23" s="67"/>
      <c r="J23" s="28"/>
      <c r="K23" s="29"/>
    </row>
    <row r="24" customHeight="1" spans="1:11">
      <c r="A24" s="24"/>
      <c r="B24" s="30"/>
      <c r="C24" s="26"/>
      <c r="D24" s="26"/>
      <c r="E24" s="24"/>
      <c r="F24" s="24"/>
      <c r="G24" s="28"/>
      <c r="H24" s="27"/>
      <c r="I24" s="67"/>
      <c r="J24" s="28"/>
      <c r="K24" s="29"/>
    </row>
    <row r="25" customHeight="1" spans="1:11">
      <c r="A25" s="24"/>
      <c r="B25" s="30"/>
      <c r="C25" s="26"/>
      <c r="D25" s="26"/>
      <c r="E25" s="24"/>
      <c r="F25" s="24"/>
      <c r="G25" s="28"/>
      <c r="H25" s="27"/>
      <c r="I25" s="67"/>
      <c r="J25" s="28"/>
      <c r="K25" s="29"/>
    </row>
    <row r="26" customHeight="1" spans="1:11">
      <c r="A26" s="24"/>
      <c r="B26" s="30"/>
      <c r="C26" s="26"/>
      <c r="D26" s="26"/>
      <c r="E26" s="24"/>
      <c r="F26" s="24"/>
      <c r="G26" s="28"/>
      <c r="H26" s="27"/>
      <c r="I26" s="67"/>
      <c r="J26" s="28"/>
      <c r="K26" s="29"/>
    </row>
    <row r="27" customHeight="1" spans="1:11">
      <c r="A27" s="24"/>
      <c r="B27" s="30"/>
      <c r="C27" s="26"/>
      <c r="D27" s="26"/>
      <c r="E27" s="24"/>
      <c r="F27" s="24"/>
      <c r="G27" s="28"/>
      <c r="H27" s="27"/>
      <c r="I27" s="67"/>
      <c r="J27" s="28"/>
      <c r="K27" s="29"/>
    </row>
    <row r="28" customHeight="1" spans="1:11">
      <c r="A28" s="32" t="s">
        <v>529</v>
      </c>
      <c r="B28" s="63"/>
      <c r="C28" s="26"/>
      <c r="D28" s="26"/>
      <c r="E28" s="24"/>
      <c r="F28" s="24"/>
      <c r="G28" s="28"/>
      <c r="H28" s="27">
        <f>SUM(H6:H27)</f>
        <v>0</v>
      </c>
      <c r="I28" s="67"/>
      <c r="J28" s="27">
        <f>SUM(J6:J27)</f>
        <v>0</v>
      </c>
      <c r="K28" s="29"/>
    </row>
    <row r="29" customHeight="1" spans="1:11">
      <c r="A29" s="34" t="str">
        <f>填表信息!$A$6&amp;填表信息!$B$6</f>
        <v>产权持有人填表人：罗钰</v>
      </c>
      <c r="B29" s="34"/>
      <c r="C29" s="34"/>
      <c r="D29" s="34"/>
      <c r="G29" s="36"/>
      <c r="H29" s="36"/>
      <c r="I29" s="36"/>
      <c r="J29" s="36" t="str">
        <f>填表信息!A80&amp;填表信息!B80</f>
        <v>评估人员：XXX</v>
      </c>
      <c r="K29" s="36"/>
    </row>
    <row r="30" customHeight="1" spans="1:4">
      <c r="A30" s="37" t="str">
        <f>填表信息!A7&amp;" "&amp;TEXT(填表信息!B7,"yyyy年mm月dd日")</f>
        <v>填表日期： 2023年11月06日</v>
      </c>
      <c r="B30" s="38"/>
      <c r="C30" s="38"/>
      <c r="D30" s="38"/>
    </row>
  </sheetData>
  <mergeCells count="4">
    <mergeCell ref="A1:K1"/>
    <mergeCell ref="A2:K2"/>
    <mergeCell ref="A4:E4"/>
    <mergeCell ref="A28:B28"/>
  </mergeCells>
  <printOptions horizontalCentered="1"/>
  <pageMargins left="1" right="1" top="0.87" bottom="0.87" header="1.06" footer="0.51"/>
  <pageSetup paperSize="9" fitToHeight="0" orientation="landscape"/>
  <headerFooter alignWithMargins="0"/>
  <legacyDrawing r:id="rId2"/>
</worksheet>
</file>

<file path=xl/worksheets/sheet9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4">
    <pageSetUpPr fitToPage="1"/>
  </sheetPr>
  <dimension ref="A1:S30"/>
  <sheetViews>
    <sheetView showGridLines="0" view="pageBreakPreview" zoomScaleNormal="100" topLeftCell="C1" workbookViewId="0">
      <selection activeCell="B17" sqref="B17"/>
    </sheetView>
  </sheetViews>
  <sheetFormatPr defaultColWidth="8.6" defaultRowHeight="13"/>
  <cols>
    <col min="1" max="1" width="5.6" style="13" customWidth="1"/>
    <col min="2" max="2" width="20.9" style="13" customWidth="1"/>
    <col min="3" max="3" width="9.6" style="13" customWidth="1"/>
    <col min="4" max="5" width="11.6" style="13" customWidth="1"/>
    <col min="6" max="6" width="11.1" style="13" customWidth="1"/>
    <col min="7" max="7" width="13" style="13" customWidth="1"/>
    <col min="8" max="8" width="13.6" style="13" customWidth="1"/>
    <col min="9" max="9" width="12.9" style="13" customWidth="1"/>
    <col min="10" max="16384" width="8.6" style="13"/>
  </cols>
  <sheetData>
    <row r="1" spans="1:9">
      <c r="A1" s="45"/>
      <c r="B1" s="45"/>
      <c r="C1" s="46"/>
      <c r="D1" s="46"/>
      <c r="E1" s="46"/>
      <c r="F1" s="46"/>
      <c r="G1" s="46"/>
      <c r="H1" s="46"/>
      <c r="I1" s="46"/>
    </row>
    <row r="2" s="11" customFormat="1" ht="21" customHeight="1" spans="1:9">
      <c r="A2" s="64" t="s">
        <v>1511</v>
      </c>
      <c r="B2" s="39"/>
      <c r="C2" s="39"/>
      <c r="D2" s="39"/>
      <c r="E2" s="39"/>
      <c r="F2" s="39"/>
      <c r="G2" s="39"/>
      <c r="H2" s="39"/>
      <c r="I2" s="39"/>
    </row>
    <row r="3" ht="14.1" customHeight="1" spans="1:9">
      <c r="A3" s="16" t="str">
        <f>填表信息!A17&amp;" "&amp;TEXT(填表信息!B17,"yyyy年mm月dd日")</f>
        <v>评估基准日： 2023年07月31日</v>
      </c>
      <c r="B3" s="17"/>
      <c r="C3" s="17"/>
      <c r="D3" s="17"/>
      <c r="E3" s="17"/>
      <c r="F3" s="17"/>
      <c r="G3" s="17"/>
      <c r="H3" s="18"/>
      <c r="I3" s="18"/>
    </row>
    <row r="4" ht="14.1" customHeight="1" spans="2:9">
      <c r="B4" s="17"/>
      <c r="C4" s="17"/>
      <c r="D4" s="17"/>
      <c r="E4" s="17"/>
      <c r="F4" s="17"/>
      <c r="G4" s="17"/>
      <c r="H4" s="18"/>
      <c r="I4" s="19" t="s">
        <v>1512</v>
      </c>
    </row>
    <row r="5" ht="15.75" customHeight="1" spans="1:9">
      <c r="A5" s="54" t="str">
        <f>填表信息!A5&amp;填表信息!B5</f>
        <v>产权持有人：北京巴布科克·威尔科克斯有限公司</v>
      </c>
      <c r="B5" s="54"/>
      <c r="C5" s="54"/>
      <c r="D5" s="54"/>
      <c r="I5" s="21" t="s">
        <v>353</v>
      </c>
    </row>
    <row r="6" ht="15.75" customHeight="1" spans="1:9">
      <c r="A6" s="22" t="s">
        <v>511</v>
      </c>
      <c r="B6" s="22" t="s">
        <v>1513</v>
      </c>
      <c r="C6" s="22" t="s">
        <v>602</v>
      </c>
      <c r="D6" s="22" t="s">
        <v>576</v>
      </c>
      <c r="E6" s="22" t="s">
        <v>604</v>
      </c>
      <c r="F6" s="22" t="s">
        <v>1514</v>
      </c>
      <c r="G6" s="23" t="s">
        <v>356</v>
      </c>
      <c r="H6" s="22" t="s">
        <v>248</v>
      </c>
      <c r="I6" s="24" t="s">
        <v>1515</v>
      </c>
    </row>
    <row r="7" ht="15.75" customHeight="1" spans="1:9">
      <c r="A7" s="24"/>
      <c r="B7" s="30"/>
      <c r="C7" s="24"/>
      <c r="D7" s="24"/>
      <c r="E7" s="24"/>
      <c r="F7" s="24"/>
      <c r="G7" s="27"/>
      <c r="H7" s="28"/>
      <c r="I7" s="29"/>
    </row>
    <row r="8" ht="15.75" customHeight="1" spans="1:9">
      <c r="A8" s="24"/>
      <c r="B8" s="30"/>
      <c r="C8" s="24"/>
      <c r="D8" s="24"/>
      <c r="E8" s="24"/>
      <c r="F8" s="24"/>
      <c r="G8" s="27"/>
      <c r="H8" s="28"/>
      <c r="I8" s="29"/>
    </row>
    <row r="9" ht="15.75" customHeight="1" spans="1:9">
      <c r="A9" s="24"/>
      <c r="B9" s="30"/>
      <c r="C9" s="24"/>
      <c r="D9" s="24"/>
      <c r="E9" s="24"/>
      <c r="F9" s="24"/>
      <c r="G9" s="27"/>
      <c r="H9" s="28"/>
      <c r="I9" s="29"/>
    </row>
    <row r="10" ht="15.75" customHeight="1" spans="1:9">
      <c r="A10" s="24"/>
      <c r="B10" s="30"/>
      <c r="C10" s="24"/>
      <c r="D10" s="24"/>
      <c r="E10" s="24"/>
      <c r="F10" s="24"/>
      <c r="G10" s="27"/>
      <c r="H10" s="28"/>
      <c r="I10" s="29"/>
    </row>
    <row r="11" ht="15.75" customHeight="1" spans="1:9">
      <c r="A11" s="24"/>
      <c r="B11" s="30"/>
      <c r="C11" s="24"/>
      <c r="D11" s="24"/>
      <c r="E11" s="24"/>
      <c r="F11" s="24"/>
      <c r="G11" s="27"/>
      <c r="H11" s="28"/>
      <c r="I11" s="29"/>
    </row>
    <row r="12" ht="15.75" customHeight="1" spans="1:9">
      <c r="A12" s="24"/>
      <c r="B12" s="30"/>
      <c r="C12" s="24"/>
      <c r="D12" s="24"/>
      <c r="E12" s="24"/>
      <c r="F12" s="24"/>
      <c r="G12" s="27"/>
      <c r="H12" s="28"/>
      <c r="I12" s="29"/>
    </row>
    <row r="13" ht="15.75" customHeight="1" spans="1:9">
      <c r="A13" s="24"/>
      <c r="B13" s="30"/>
      <c r="C13" s="24"/>
      <c r="D13" s="24"/>
      <c r="E13" s="24"/>
      <c r="F13" s="24"/>
      <c r="G13" s="27"/>
      <c r="H13" s="28"/>
      <c r="I13" s="29"/>
    </row>
    <row r="14" ht="15.75" customHeight="1" spans="1:9">
      <c r="A14" s="24"/>
      <c r="B14" s="30"/>
      <c r="C14" s="24"/>
      <c r="D14" s="24"/>
      <c r="E14" s="24"/>
      <c r="F14" s="24"/>
      <c r="G14" s="27"/>
      <c r="H14" s="28"/>
      <c r="I14" s="29"/>
    </row>
    <row r="15" ht="15.75" customHeight="1" spans="1:9">
      <c r="A15" s="24"/>
      <c r="B15" s="30"/>
      <c r="C15" s="24"/>
      <c r="D15" s="24"/>
      <c r="E15" s="24"/>
      <c r="F15" s="24"/>
      <c r="G15" s="27"/>
      <c r="H15" s="28"/>
      <c r="I15" s="29"/>
    </row>
    <row r="16" ht="15.75" customHeight="1" spans="1:9">
      <c r="A16" s="24"/>
      <c r="B16" s="30"/>
      <c r="C16" s="24"/>
      <c r="D16" s="24"/>
      <c r="E16" s="24"/>
      <c r="F16" s="24"/>
      <c r="G16" s="27"/>
      <c r="H16" s="28"/>
      <c r="I16" s="29"/>
    </row>
    <row r="17" ht="15.75" customHeight="1" spans="1:9">
      <c r="A17" s="24"/>
      <c r="B17" s="31"/>
      <c r="C17" s="24"/>
      <c r="D17" s="24"/>
      <c r="E17" s="24"/>
      <c r="F17" s="24"/>
      <c r="G17" s="27"/>
      <c r="H17" s="28"/>
      <c r="I17" s="29"/>
    </row>
    <row r="18" ht="15.75" customHeight="1" spans="1:9">
      <c r="A18" s="24"/>
      <c r="B18" s="30"/>
      <c r="C18" s="24"/>
      <c r="D18" s="24"/>
      <c r="E18" s="24"/>
      <c r="F18" s="24"/>
      <c r="G18" s="27"/>
      <c r="H18" s="28"/>
      <c r="I18" s="29"/>
    </row>
    <row r="19" ht="15.75" customHeight="1" spans="1:9">
      <c r="A19" s="24"/>
      <c r="B19" s="30"/>
      <c r="C19" s="24"/>
      <c r="D19" s="24"/>
      <c r="E19" s="24"/>
      <c r="F19" s="24"/>
      <c r="G19" s="27"/>
      <c r="H19" s="28"/>
      <c r="I19" s="29"/>
    </row>
    <row r="20" ht="15.75" customHeight="1" spans="1:9">
      <c r="A20" s="24"/>
      <c r="B20" s="30"/>
      <c r="C20" s="24"/>
      <c r="D20" s="24"/>
      <c r="E20" s="24"/>
      <c r="F20" s="24"/>
      <c r="G20" s="27"/>
      <c r="H20" s="28"/>
      <c r="I20" s="29"/>
    </row>
    <row r="21" ht="15.75" customHeight="1" spans="1:9">
      <c r="A21" s="24"/>
      <c r="B21" s="30"/>
      <c r="C21" s="24"/>
      <c r="D21" s="24"/>
      <c r="E21" s="24"/>
      <c r="F21" s="24"/>
      <c r="G21" s="27"/>
      <c r="H21" s="28"/>
      <c r="I21" s="29"/>
    </row>
    <row r="22" ht="15.75" customHeight="1" spans="1:9">
      <c r="A22" s="24"/>
      <c r="B22" s="30"/>
      <c r="C22" s="24"/>
      <c r="D22" s="24"/>
      <c r="E22" s="24"/>
      <c r="F22" s="24"/>
      <c r="G22" s="27"/>
      <c r="H22" s="28"/>
      <c r="I22" s="29"/>
    </row>
    <row r="23" ht="15.75" customHeight="1" spans="1:9">
      <c r="A23" s="24"/>
      <c r="B23" s="30"/>
      <c r="C23" s="24"/>
      <c r="D23" s="24"/>
      <c r="E23" s="24"/>
      <c r="F23" s="24"/>
      <c r="G23" s="27"/>
      <c r="H23" s="28"/>
      <c r="I23" s="29"/>
    </row>
    <row r="24" ht="15.75" customHeight="1" spans="1:9">
      <c r="A24" s="24"/>
      <c r="B24" s="30"/>
      <c r="C24" s="24"/>
      <c r="D24" s="24"/>
      <c r="E24" s="24"/>
      <c r="F24" s="24"/>
      <c r="G24" s="27"/>
      <c r="H24" s="28"/>
      <c r="I24" s="29"/>
    </row>
    <row r="25" ht="15.75" customHeight="1" spans="1:9">
      <c r="A25" s="24"/>
      <c r="B25" s="30"/>
      <c r="C25" s="24"/>
      <c r="D25" s="24"/>
      <c r="E25" s="24"/>
      <c r="F25" s="24"/>
      <c r="G25" s="27"/>
      <c r="H25" s="28"/>
      <c r="I25" s="29"/>
    </row>
    <row r="26" ht="15.75" customHeight="1" spans="1:9">
      <c r="A26" s="24"/>
      <c r="B26" s="30"/>
      <c r="C26" s="24"/>
      <c r="D26" s="24"/>
      <c r="E26" s="24"/>
      <c r="F26" s="24"/>
      <c r="G26" s="27"/>
      <c r="H26" s="28"/>
      <c r="I26" s="29"/>
    </row>
    <row r="27" ht="15.75" customHeight="1" spans="1:9">
      <c r="A27" s="24"/>
      <c r="B27" s="30"/>
      <c r="C27" s="24"/>
      <c r="D27" s="24"/>
      <c r="E27" s="24"/>
      <c r="F27" s="24"/>
      <c r="G27" s="27"/>
      <c r="H27" s="28"/>
      <c r="I27" s="29"/>
    </row>
    <row r="28" ht="15.75" customHeight="1" spans="1:19">
      <c r="A28" s="22" t="s">
        <v>529</v>
      </c>
      <c r="B28" s="24"/>
      <c r="C28" s="24"/>
      <c r="D28" s="29"/>
      <c r="E28" s="24"/>
      <c r="F28" s="24"/>
      <c r="G28" s="28">
        <f>SUM(G7:G27)</f>
        <v>0</v>
      </c>
      <c r="H28" s="28">
        <f>SUM(H7:H27)</f>
        <v>0</v>
      </c>
      <c r="I28" s="65"/>
      <c r="J28" s="66"/>
      <c r="K28" s="66"/>
      <c r="L28" s="66"/>
      <c r="M28" s="66"/>
      <c r="N28" s="66"/>
      <c r="O28" s="66"/>
      <c r="P28" s="66"/>
      <c r="Q28" s="66"/>
      <c r="R28" s="66"/>
      <c r="S28" s="66"/>
    </row>
    <row r="29" s="47" customFormat="1" ht="15.75" customHeight="1" spans="1:9">
      <c r="A29" s="34" t="str">
        <f>填表信息!$A$6&amp;填表信息!$B$6</f>
        <v>产权持有人填表人：罗钰</v>
      </c>
      <c r="B29" s="34"/>
      <c r="C29" s="34"/>
      <c r="D29" s="34"/>
      <c r="F29" s="36"/>
      <c r="G29" s="36"/>
      <c r="H29" s="36" t="str">
        <f>填表信息!A81&amp;填表信息!B81</f>
        <v>评估人员：XXX</v>
      </c>
      <c r="I29" s="36"/>
    </row>
    <row r="30" s="47" customFormat="1" ht="15.75" customHeight="1" spans="1:4">
      <c r="A30" s="37" t="str">
        <f>填表信息!A7&amp;" "&amp;TEXT(填表信息!B7,"yyyy年mm月dd日")</f>
        <v>填表日期： 2023年11月06日</v>
      </c>
      <c r="B30" s="38"/>
      <c r="C30" s="38"/>
      <c r="D30" s="38"/>
    </row>
  </sheetData>
  <mergeCells count="4">
    <mergeCell ref="A2:I2"/>
    <mergeCell ref="A3:I3"/>
    <mergeCell ref="A5:D5"/>
    <mergeCell ref="A28:C28"/>
  </mergeCells>
  <printOptions horizontalCentered="1"/>
  <pageMargins left="1" right="1" top="0.87" bottom="0.87" header="1.06" footer="0.51"/>
  <pageSetup paperSize="9" fitToHeight="0" orientation="landscape" horizontalDpi="300" verticalDpi="300"/>
  <headerFooter alignWithMargins="0"/>
</worksheet>
</file>

<file path=xl/worksheets/sheet9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5"/>
  <dimension ref="A1:I33"/>
  <sheetViews>
    <sheetView view="pageBreakPreview" zoomScaleNormal="100" workbookViewId="0">
      <selection activeCell="B17" sqref="B17"/>
    </sheetView>
  </sheetViews>
  <sheetFormatPr defaultColWidth="9" defaultRowHeight="13"/>
  <cols>
    <col min="1" max="1" width="5.9" style="13" customWidth="1"/>
    <col min="2" max="2" width="22.6" style="13" customWidth="1"/>
    <col min="3" max="3" width="11.4" style="13" customWidth="1"/>
    <col min="4" max="6" width="9.6" style="13" customWidth="1"/>
    <col min="7" max="8" width="17.6" style="13" customWidth="1"/>
    <col min="9" max="9" width="22.1" style="13" customWidth="1"/>
    <col min="10" max="16384" width="9" style="13"/>
  </cols>
  <sheetData>
    <row r="1" ht="12.75" customHeight="1" spans="1:9">
      <c r="A1" s="45"/>
      <c r="B1" s="45"/>
      <c r="C1" s="45"/>
      <c r="D1" s="46"/>
      <c r="E1" s="46"/>
      <c r="F1" s="46"/>
      <c r="G1" s="46"/>
      <c r="H1" s="46"/>
      <c r="I1" s="46"/>
    </row>
    <row r="2" s="11" customFormat="1" ht="30" customHeight="1" spans="1:9">
      <c r="A2" s="14" t="s">
        <v>1516</v>
      </c>
      <c r="B2" s="15"/>
      <c r="C2" s="15"/>
      <c r="D2" s="15"/>
      <c r="E2" s="15"/>
      <c r="F2" s="15"/>
      <c r="G2" s="15"/>
      <c r="H2" s="15"/>
      <c r="I2" s="15"/>
    </row>
    <row r="3" ht="14.1" customHeight="1" spans="1:9">
      <c r="A3" s="16" t="str">
        <f>填表信息!A17&amp;" "&amp;TEXT(填表信息!B17,"yyyy年mm月dd日")</f>
        <v>评估基准日： 2023年07月31日</v>
      </c>
      <c r="B3" s="17"/>
      <c r="C3" s="17"/>
      <c r="D3" s="17"/>
      <c r="E3" s="17"/>
      <c r="F3" s="17"/>
      <c r="G3" s="17"/>
      <c r="H3" s="17"/>
      <c r="I3" s="18"/>
    </row>
    <row r="4" ht="14.1" customHeight="1" spans="4:9">
      <c r="D4" s="17"/>
      <c r="E4" s="17"/>
      <c r="F4" s="17"/>
      <c r="G4" s="17"/>
      <c r="H4" s="17"/>
      <c r="I4" s="19" t="s">
        <v>1517</v>
      </c>
    </row>
    <row r="5" ht="15.75" customHeight="1" spans="1:9">
      <c r="A5" s="20" t="str">
        <f>填表信息!A5&amp;填表信息!B5</f>
        <v>产权持有人：北京巴布科克·威尔科克斯有限公司</v>
      </c>
      <c r="B5" s="20"/>
      <c r="C5" s="20"/>
      <c r="D5" s="20"/>
      <c r="E5" s="62"/>
      <c r="F5" s="62"/>
      <c r="I5" s="21" t="s">
        <v>353</v>
      </c>
    </row>
    <row r="6" s="12" customFormat="1" ht="15.75" customHeight="1" spans="1:9">
      <c r="A6" s="22" t="s">
        <v>511</v>
      </c>
      <c r="B6" s="22" t="s">
        <v>1518</v>
      </c>
      <c r="C6" s="22" t="s">
        <v>1519</v>
      </c>
      <c r="D6" s="22" t="s">
        <v>576</v>
      </c>
      <c r="E6" s="63" t="s">
        <v>1382</v>
      </c>
      <c r="F6" s="63" t="s">
        <v>1520</v>
      </c>
      <c r="G6" s="23" t="s">
        <v>356</v>
      </c>
      <c r="H6" s="22" t="s">
        <v>248</v>
      </c>
      <c r="I6" s="22" t="s">
        <v>1521</v>
      </c>
    </row>
    <row r="7" ht="15.75" customHeight="1" spans="1:9">
      <c r="A7" s="24"/>
      <c r="B7" s="30"/>
      <c r="C7" s="30"/>
      <c r="D7" s="26"/>
      <c r="E7" s="42"/>
      <c r="F7" s="42"/>
      <c r="G7" s="27"/>
      <c r="H7" s="28"/>
      <c r="I7" s="29"/>
    </row>
    <row r="8" ht="15.75" customHeight="1" spans="1:9">
      <c r="A8" s="24"/>
      <c r="B8" s="30"/>
      <c r="C8" s="30"/>
      <c r="D8" s="26"/>
      <c r="E8" s="42"/>
      <c r="F8" s="42"/>
      <c r="G8" s="27"/>
      <c r="H8" s="28"/>
      <c r="I8" s="29"/>
    </row>
    <row r="9" ht="15.75" customHeight="1" spans="1:9">
      <c r="A9" s="24"/>
      <c r="B9" s="30"/>
      <c r="C9" s="30"/>
      <c r="D9" s="26"/>
      <c r="E9" s="42"/>
      <c r="F9" s="42"/>
      <c r="G9" s="27"/>
      <c r="H9" s="28"/>
      <c r="I9" s="29"/>
    </row>
    <row r="10" ht="15.75" customHeight="1" spans="1:9">
      <c r="A10" s="24"/>
      <c r="B10" s="30"/>
      <c r="C10" s="30"/>
      <c r="D10" s="26"/>
      <c r="E10" s="42"/>
      <c r="F10" s="42"/>
      <c r="G10" s="27"/>
      <c r="H10" s="28"/>
      <c r="I10" s="29"/>
    </row>
    <row r="11" ht="15.75" customHeight="1" spans="1:9">
      <c r="A11" s="24"/>
      <c r="B11" s="30"/>
      <c r="C11" s="30"/>
      <c r="D11" s="26"/>
      <c r="E11" s="42"/>
      <c r="F11" s="42"/>
      <c r="G11" s="27"/>
      <c r="H11" s="28"/>
      <c r="I11" s="29"/>
    </row>
    <row r="12" ht="15.75" customHeight="1" spans="1:9">
      <c r="A12" s="24"/>
      <c r="B12" s="30"/>
      <c r="C12" s="30"/>
      <c r="D12" s="26"/>
      <c r="E12" s="42"/>
      <c r="F12" s="42"/>
      <c r="G12" s="27"/>
      <c r="H12" s="28"/>
      <c r="I12" s="29"/>
    </row>
    <row r="13" ht="15.75" customHeight="1" spans="1:9">
      <c r="A13" s="24"/>
      <c r="B13" s="30"/>
      <c r="C13" s="30"/>
      <c r="D13" s="26"/>
      <c r="E13" s="42"/>
      <c r="F13" s="42"/>
      <c r="G13" s="27"/>
      <c r="H13" s="28"/>
      <c r="I13" s="29"/>
    </row>
    <row r="14" ht="15.75" customHeight="1" spans="1:9">
      <c r="A14" s="24"/>
      <c r="B14" s="30"/>
      <c r="C14" s="30"/>
      <c r="D14" s="26"/>
      <c r="E14" s="42"/>
      <c r="F14" s="42"/>
      <c r="G14" s="27"/>
      <c r="H14" s="28"/>
      <c r="I14" s="29"/>
    </row>
    <row r="15" ht="15.75" customHeight="1" spans="1:9">
      <c r="A15" s="24"/>
      <c r="B15" s="30"/>
      <c r="C15" s="30"/>
      <c r="D15" s="26"/>
      <c r="E15" s="42"/>
      <c r="F15" s="42"/>
      <c r="G15" s="27"/>
      <c r="H15" s="28"/>
      <c r="I15" s="29"/>
    </row>
    <row r="16" ht="15.75" customHeight="1" spans="1:9">
      <c r="A16" s="24"/>
      <c r="B16" s="30"/>
      <c r="C16" s="30"/>
      <c r="D16" s="26"/>
      <c r="E16" s="42"/>
      <c r="F16" s="42"/>
      <c r="G16" s="27"/>
      <c r="H16" s="28"/>
      <c r="I16" s="29"/>
    </row>
    <row r="17" ht="15.75" customHeight="1" spans="1:9">
      <c r="A17" s="24"/>
      <c r="B17" s="31"/>
      <c r="C17" s="30"/>
      <c r="D17" s="26"/>
      <c r="E17" s="42"/>
      <c r="F17" s="42"/>
      <c r="G17" s="27"/>
      <c r="H17" s="28"/>
      <c r="I17" s="29"/>
    </row>
    <row r="18" ht="15.75" customHeight="1" spans="1:9">
      <c r="A18" s="24"/>
      <c r="B18" s="30"/>
      <c r="C18" s="30"/>
      <c r="D18" s="26"/>
      <c r="E18" s="42"/>
      <c r="F18" s="42"/>
      <c r="G18" s="27"/>
      <c r="H18" s="28"/>
      <c r="I18" s="29"/>
    </row>
    <row r="19" ht="15.75" customHeight="1" spans="1:9">
      <c r="A19" s="24"/>
      <c r="B19" s="30"/>
      <c r="C19" s="30"/>
      <c r="D19" s="26"/>
      <c r="E19" s="42"/>
      <c r="F19" s="42"/>
      <c r="G19" s="27"/>
      <c r="H19" s="28"/>
      <c r="I19" s="29"/>
    </row>
    <row r="20" ht="15.75" customHeight="1" spans="1:9">
      <c r="A20" s="24"/>
      <c r="B20" s="30"/>
      <c r="C20" s="30"/>
      <c r="D20" s="26"/>
      <c r="E20" s="42"/>
      <c r="F20" s="42"/>
      <c r="G20" s="27"/>
      <c r="H20" s="28"/>
      <c r="I20" s="29"/>
    </row>
    <row r="21" ht="15.75" customHeight="1" spans="1:9">
      <c r="A21" s="24"/>
      <c r="B21" s="30"/>
      <c r="C21" s="30"/>
      <c r="D21" s="26"/>
      <c r="E21" s="42"/>
      <c r="F21" s="42"/>
      <c r="G21" s="27"/>
      <c r="H21" s="28"/>
      <c r="I21" s="29"/>
    </row>
    <row r="22" ht="15.75" customHeight="1" spans="1:9">
      <c r="A22" s="24"/>
      <c r="B22" s="30"/>
      <c r="C22" s="30"/>
      <c r="D22" s="26"/>
      <c r="E22" s="42"/>
      <c r="F22" s="42"/>
      <c r="G22" s="27"/>
      <c r="H22" s="28"/>
      <c r="I22" s="29"/>
    </row>
    <row r="23" ht="15.75" customHeight="1" spans="1:9">
      <c r="A23" s="24"/>
      <c r="B23" s="30"/>
      <c r="C23" s="30"/>
      <c r="D23" s="26"/>
      <c r="E23" s="42"/>
      <c r="F23" s="42"/>
      <c r="G23" s="27"/>
      <c r="H23" s="28"/>
      <c r="I23" s="29"/>
    </row>
    <row r="24" ht="15.75" customHeight="1" spans="1:9">
      <c r="A24" s="24"/>
      <c r="B24" s="30"/>
      <c r="C24" s="30"/>
      <c r="D24" s="26"/>
      <c r="E24" s="42"/>
      <c r="F24" s="42"/>
      <c r="G24" s="27"/>
      <c r="H24" s="28"/>
      <c r="I24" s="29"/>
    </row>
    <row r="25" ht="15.75" customHeight="1" spans="1:9">
      <c r="A25" s="24"/>
      <c r="B25" s="30"/>
      <c r="C25" s="30"/>
      <c r="D25" s="26"/>
      <c r="E25" s="42"/>
      <c r="F25" s="42"/>
      <c r="G25" s="27"/>
      <c r="H25" s="28"/>
      <c r="I25" s="29"/>
    </row>
    <row r="26" ht="15.75" customHeight="1" spans="1:9">
      <c r="A26" s="24"/>
      <c r="B26" s="30"/>
      <c r="C26" s="30"/>
      <c r="D26" s="26"/>
      <c r="E26" s="42"/>
      <c r="F26" s="42"/>
      <c r="G26" s="27"/>
      <c r="H26" s="28"/>
      <c r="I26" s="29"/>
    </row>
    <row r="27" ht="15.75" customHeight="1" spans="1:9">
      <c r="A27" s="24"/>
      <c r="B27" s="30"/>
      <c r="C27" s="30"/>
      <c r="D27" s="26"/>
      <c r="E27" s="26"/>
      <c r="F27" s="26"/>
      <c r="G27" s="28"/>
      <c r="H27" s="28"/>
      <c r="I27" s="29"/>
    </row>
    <row r="28" ht="15.75" customHeight="1" spans="1:9">
      <c r="A28" s="32" t="s">
        <v>529</v>
      </c>
      <c r="B28" s="33"/>
      <c r="C28" s="29"/>
      <c r="D28" s="29"/>
      <c r="E28" s="29"/>
      <c r="F28" s="29"/>
      <c r="G28" s="28">
        <f>SUM(G7:G27)</f>
        <v>0</v>
      </c>
      <c r="H28" s="28">
        <f>SUM(H7:H27)</f>
        <v>0</v>
      </c>
      <c r="I28" s="29"/>
    </row>
    <row r="29" ht="15.75" customHeight="1" spans="1:9">
      <c r="A29" s="34" t="str">
        <f>填表信息!$A$6&amp;填表信息!$B$6</f>
        <v>产权持有人填表人：罗钰</v>
      </c>
      <c r="B29" s="34"/>
      <c r="C29" s="34"/>
      <c r="D29" s="34"/>
      <c r="E29" s="34"/>
      <c r="F29" s="34"/>
      <c r="G29" s="35"/>
      <c r="H29" s="36" t="str">
        <f>填表信息!A82&amp;填表信息!B82</f>
        <v>评估人员：XXX</v>
      </c>
      <c r="I29" s="36"/>
    </row>
    <row r="30" ht="15.75" customHeight="1" spans="1:9">
      <c r="A30" s="37" t="str">
        <f>填表信息!A7&amp;" "&amp;TEXT(填表信息!B7,"yyyy年mm月dd日")</f>
        <v>填表日期： 2023年11月06日</v>
      </c>
      <c r="B30" s="38"/>
      <c r="C30" s="38"/>
      <c r="D30" s="38"/>
      <c r="E30" s="38"/>
      <c r="F30" s="38"/>
      <c r="G30" s="47"/>
      <c r="H30" s="47"/>
      <c r="I30" s="47"/>
    </row>
    <row r="31" ht="15.75" customHeight="1" spans="1:9">
      <c r="A31" s="47"/>
      <c r="B31" s="47"/>
      <c r="C31" s="47"/>
      <c r="D31" s="47"/>
      <c r="E31" s="47"/>
      <c r="F31" s="47"/>
      <c r="G31" s="47"/>
      <c r="H31" s="47"/>
      <c r="I31" s="47"/>
    </row>
    <row r="32" ht="15.75" customHeight="1" spans="1:9">
      <c r="A32" s="47"/>
      <c r="B32" s="47"/>
      <c r="C32" s="47"/>
      <c r="D32" s="47"/>
      <c r="E32" s="47"/>
      <c r="F32" s="47"/>
      <c r="G32" s="47"/>
      <c r="H32" s="47"/>
      <c r="I32" s="47"/>
    </row>
    <row r="33" ht="15.75" customHeight="1" spans="1:9">
      <c r="A33" s="47"/>
      <c r="B33" s="47"/>
      <c r="C33" s="47"/>
      <c r="D33" s="47"/>
      <c r="E33" s="47"/>
      <c r="F33" s="47"/>
      <c r="G33" s="47"/>
      <c r="H33" s="47"/>
      <c r="I33" s="47"/>
    </row>
  </sheetData>
  <mergeCells count="4">
    <mergeCell ref="A2:I2"/>
    <mergeCell ref="A3:I3"/>
    <mergeCell ref="A5:D5"/>
    <mergeCell ref="A28:B28"/>
  </mergeCells>
  <pageMargins left="0.7" right="0.7" top="0.75" bottom="0.75" header="0.3" footer="0.3"/>
  <pageSetup paperSize="9" scale="65" orientation="portrait"/>
  <headerFooter/>
</worksheet>
</file>

<file path=xl/worksheets/sheet9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6">
    <tabColor rgb="FF92D050"/>
  </sheetPr>
  <dimension ref="A1:F26"/>
  <sheetViews>
    <sheetView view="pageBreakPreview" zoomScaleNormal="100" workbookViewId="0">
      <selection activeCell="D12" sqref="D12"/>
    </sheetView>
  </sheetViews>
  <sheetFormatPr defaultColWidth="9" defaultRowHeight="13" outlineLevelCol="5"/>
  <cols>
    <col min="1" max="1" width="7.5" style="13" customWidth="1"/>
    <col min="2" max="2" width="28" style="13" customWidth="1"/>
    <col min="3" max="3" width="20.1" style="13" customWidth="1"/>
    <col min="4" max="5" width="19.1" style="13" customWidth="1"/>
    <col min="6" max="6" width="14.4" style="13" customWidth="1"/>
    <col min="7" max="16384" width="9" style="13"/>
  </cols>
  <sheetData>
    <row r="1" s="11" customFormat="1" ht="30" customHeight="1" spans="1:6">
      <c r="A1" s="14" t="s">
        <v>1522</v>
      </c>
      <c r="B1" s="15"/>
      <c r="C1" s="15"/>
      <c r="D1" s="15"/>
      <c r="E1" s="15"/>
      <c r="F1" s="15"/>
    </row>
    <row r="2" ht="14.1" customHeight="1" spans="1:6">
      <c r="A2" s="16" t="str">
        <f>填表信息!A17&amp;" "&amp;TEXT(填表信息!B17,"yyyy年mm月dd日")</f>
        <v>评估基准日： 2023年07月31日</v>
      </c>
      <c r="B2" s="17"/>
      <c r="C2" s="17"/>
      <c r="D2" s="17"/>
      <c r="E2" s="17"/>
      <c r="F2" s="17"/>
    </row>
    <row r="3" ht="14.1" customHeight="1" spans="1:6">
      <c r="A3" s="17"/>
      <c r="B3" s="17"/>
      <c r="C3" s="17"/>
      <c r="D3" s="17"/>
      <c r="E3" s="17"/>
      <c r="F3" s="53" t="s">
        <v>1523</v>
      </c>
    </row>
    <row r="4" ht="15.75" customHeight="1" spans="1:6">
      <c r="A4" s="54" t="str">
        <f>填表信息!A5&amp;填表信息!B5</f>
        <v>产权持有人：北京巴布科克·威尔科克斯有限公司</v>
      </c>
      <c r="B4" s="54"/>
      <c r="C4" s="54"/>
      <c r="F4" s="55" t="s">
        <v>353</v>
      </c>
    </row>
    <row r="5" s="52" customFormat="1" ht="15.75" customHeight="1" spans="1:6">
      <c r="A5" s="56" t="s">
        <v>354</v>
      </c>
      <c r="B5" s="56" t="s">
        <v>355</v>
      </c>
      <c r="C5" s="56" t="s">
        <v>356</v>
      </c>
      <c r="D5" s="56" t="s">
        <v>248</v>
      </c>
      <c r="E5" s="57" t="s">
        <v>357</v>
      </c>
      <c r="F5" s="56" t="s">
        <v>637</v>
      </c>
    </row>
    <row r="6" ht="15.75" customHeight="1" spans="1:6">
      <c r="A6" s="58" t="s">
        <v>1524</v>
      </c>
      <c r="B6" s="29" t="s">
        <v>1504</v>
      </c>
      <c r="C6" s="27">
        <f>'6-4-1长期应付款'!G28</f>
        <v>0</v>
      </c>
      <c r="D6" s="27">
        <f>'6-4-1长期应付款'!H28</f>
        <v>0</v>
      </c>
      <c r="E6" s="28">
        <f>D6-C6</f>
        <v>0</v>
      </c>
      <c r="F6" s="28" t="str">
        <f>IF(C6=0,"",E6/C6*100)</f>
        <v/>
      </c>
    </row>
    <row r="7" ht="15.75" customHeight="1" spans="1:6">
      <c r="A7" s="58" t="s">
        <v>1525</v>
      </c>
      <c r="B7" s="29" t="s">
        <v>1526</v>
      </c>
      <c r="C7" s="27">
        <f>'6-4-2专项应付款'!E28</f>
        <v>0</v>
      </c>
      <c r="D7" s="27">
        <f>'6-4-2专项应付款'!F28</f>
        <v>0</v>
      </c>
      <c r="E7" s="28">
        <f>D7-C7</f>
        <v>0</v>
      </c>
      <c r="F7" s="28" t="str">
        <f>IF(C7=0,"",E7/C7*100)</f>
        <v/>
      </c>
    </row>
    <row r="8" ht="15.75" customHeight="1" spans="1:6">
      <c r="A8" s="58"/>
      <c r="B8" s="58"/>
      <c r="C8" s="27"/>
      <c r="D8" s="27"/>
      <c r="E8" s="28"/>
      <c r="F8" s="28" t="str">
        <f>IF(C8=0,"",E8/C8*100)</f>
        <v/>
      </c>
    </row>
    <row r="9" ht="15.75" customHeight="1" spans="1:6">
      <c r="A9" s="56"/>
      <c r="B9" s="56"/>
      <c r="C9" s="27"/>
      <c r="D9" s="28"/>
      <c r="E9" s="28"/>
      <c r="F9" s="28"/>
    </row>
    <row r="10" ht="15.75" customHeight="1" spans="1:6">
      <c r="A10" s="24"/>
      <c r="B10" s="29"/>
      <c r="C10" s="27"/>
      <c r="D10" s="28"/>
      <c r="E10" s="28"/>
      <c r="F10" s="28"/>
    </row>
    <row r="11" ht="15.75" customHeight="1" spans="1:6">
      <c r="A11" s="24"/>
      <c r="B11" s="29"/>
      <c r="C11" s="27"/>
      <c r="D11" s="28"/>
      <c r="E11" s="28"/>
      <c r="F11" s="28"/>
    </row>
    <row r="12" ht="15.75" customHeight="1" spans="1:6">
      <c r="A12" s="24"/>
      <c r="B12" s="29"/>
      <c r="C12" s="27"/>
      <c r="D12" s="28"/>
      <c r="E12" s="28"/>
      <c r="F12" s="28"/>
    </row>
    <row r="13" ht="15.75" customHeight="1" spans="1:6">
      <c r="A13" s="24"/>
      <c r="B13" s="29"/>
      <c r="C13" s="27"/>
      <c r="D13" s="28"/>
      <c r="E13" s="28"/>
      <c r="F13" s="28"/>
    </row>
    <row r="14" ht="15.75" customHeight="1" spans="1:6">
      <c r="A14" s="24"/>
      <c r="B14" s="29"/>
      <c r="C14" s="27"/>
      <c r="D14" s="28"/>
      <c r="E14" s="28"/>
      <c r="F14" s="28"/>
    </row>
    <row r="15" ht="15.75" customHeight="1" spans="1:6">
      <c r="A15" s="24"/>
      <c r="B15" s="29"/>
      <c r="C15" s="27"/>
      <c r="D15" s="28"/>
      <c r="E15" s="28"/>
      <c r="F15" s="28"/>
    </row>
    <row r="16" ht="15.75" customHeight="1" spans="1:6">
      <c r="A16" s="24"/>
      <c r="B16" s="29"/>
      <c r="C16" s="27"/>
      <c r="D16" s="28"/>
      <c r="E16" s="28"/>
      <c r="F16" s="28"/>
    </row>
    <row r="17" ht="15.75" customHeight="1" spans="1:6">
      <c r="A17" s="24"/>
      <c r="B17" s="59"/>
      <c r="C17" s="27"/>
      <c r="D17" s="28"/>
      <c r="E17" s="28"/>
      <c r="F17" s="28"/>
    </row>
    <row r="18" ht="15.75" customHeight="1" spans="1:6">
      <c r="A18" s="24"/>
      <c r="B18" s="29"/>
      <c r="C18" s="27"/>
      <c r="D18" s="28"/>
      <c r="E18" s="28"/>
      <c r="F18" s="28"/>
    </row>
    <row r="19" ht="15.75" customHeight="1" spans="1:6">
      <c r="A19" s="24"/>
      <c r="B19" s="29"/>
      <c r="C19" s="27"/>
      <c r="D19" s="28"/>
      <c r="E19" s="28"/>
      <c r="F19" s="28"/>
    </row>
    <row r="20" ht="15.75" customHeight="1" spans="1:6">
      <c r="A20" s="24"/>
      <c r="B20" s="29"/>
      <c r="C20" s="27"/>
      <c r="D20" s="28"/>
      <c r="E20" s="28"/>
      <c r="F20" s="28"/>
    </row>
    <row r="21" ht="15.75" customHeight="1" spans="1:6">
      <c r="A21" s="24"/>
      <c r="B21" s="29"/>
      <c r="C21" s="27"/>
      <c r="D21" s="28"/>
      <c r="E21" s="28"/>
      <c r="F21" s="28"/>
    </row>
    <row r="22" ht="15.75" customHeight="1" spans="1:6">
      <c r="A22" s="24"/>
      <c r="B22" s="29"/>
      <c r="C22" s="27"/>
      <c r="D22" s="28"/>
      <c r="E22" s="28"/>
      <c r="F22" s="28"/>
    </row>
    <row r="23" ht="15.75" customHeight="1" spans="1:6">
      <c r="A23" s="24"/>
      <c r="B23" s="29"/>
      <c r="C23" s="27"/>
      <c r="D23" s="28"/>
      <c r="E23" s="28"/>
      <c r="F23" s="28"/>
    </row>
    <row r="24" ht="15.75" customHeight="1" spans="1:6">
      <c r="A24" s="57" t="s">
        <v>646</v>
      </c>
      <c r="B24" s="60"/>
      <c r="C24" s="27">
        <f>SUM(C6:C23)</f>
        <v>0</v>
      </c>
      <c r="D24" s="27">
        <f>SUM(D6:D23)</f>
        <v>0</v>
      </c>
      <c r="E24" s="28">
        <f>D24-C24</f>
        <v>0</v>
      </c>
      <c r="F24" s="28" t="str">
        <f>IF(C24=0,"",E24/C24*100)</f>
        <v/>
      </c>
    </row>
    <row r="25" ht="15.75" customHeight="1" spans="1:6">
      <c r="A25" s="61"/>
      <c r="D25" s="36" t="str">
        <f>填表信息!A83&amp;填表信息!B83</f>
        <v>评估人员：XXX</v>
      </c>
      <c r="E25" s="36"/>
      <c r="F25" s="36"/>
    </row>
    <row r="26" ht="15.75" customHeight="1" spans="1:1">
      <c r="A26" s="61"/>
    </row>
  </sheetData>
  <mergeCells count="4">
    <mergeCell ref="A1:F1"/>
    <mergeCell ref="A2:F2"/>
    <mergeCell ref="A4:C4"/>
    <mergeCell ref="A24:B24"/>
  </mergeCells>
  <pageMargins left="0.7" right="0.7" top="0.75" bottom="0.75" header="0.3" footer="0.3"/>
  <pageSetup paperSize="9" orientation="portrait"/>
  <headerFooter/>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7">
    <pageSetUpPr fitToPage="1"/>
  </sheetPr>
  <dimension ref="A1:I30"/>
  <sheetViews>
    <sheetView view="pageBreakPreview" zoomScaleNormal="100" workbookViewId="0">
      <selection activeCell="B17" sqref="B17"/>
    </sheetView>
  </sheetViews>
  <sheetFormatPr defaultColWidth="9" defaultRowHeight="15.75" customHeight="1"/>
  <cols>
    <col min="1" max="1" width="5.1" style="13" customWidth="1"/>
    <col min="2" max="2" width="18.9" style="13" customWidth="1"/>
    <col min="3" max="3" width="9.1" style="13" customWidth="1"/>
    <col min="4" max="4" width="12.5" style="13" customWidth="1"/>
    <col min="5" max="5" width="13.4" style="13" customWidth="1"/>
    <col min="6" max="6" width="15.1" style="13" customWidth="1"/>
    <col min="7" max="7" width="14" style="13" customWidth="1"/>
    <col min="8" max="8" width="14.4" style="13" customWidth="1"/>
    <col min="9" max="9" width="10.1" style="13" customWidth="1"/>
    <col min="10" max="16384" width="9" style="13"/>
  </cols>
  <sheetData>
    <row r="1" s="11" customFormat="1" ht="30" customHeight="1" spans="1:9">
      <c r="A1" s="14" t="s">
        <v>1527</v>
      </c>
      <c r="B1" s="15"/>
      <c r="C1" s="15"/>
      <c r="D1" s="15"/>
      <c r="E1" s="15"/>
      <c r="F1" s="15"/>
      <c r="G1" s="15"/>
      <c r="H1" s="15"/>
      <c r="I1" s="15"/>
    </row>
    <row r="2" ht="14.1" customHeight="1" spans="1:9">
      <c r="A2" s="16" t="str">
        <f>填表信息!A17&amp;" "&amp;TEXT(填表信息!B17,"yyyy年mm月dd日")</f>
        <v>评估基准日： 2023年07月31日</v>
      </c>
      <c r="B2" s="17"/>
      <c r="C2" s="17"/>
      <c r="D2" s="17"/>
      <c r="E2" s="17"/>
      <c r="F2" s="17"/>
      <c r="G2" s="17"/>
      <c r="H2" s="18"/>
      <c r="I2" s="18"/>
    </row>
    <row r="3" ht="14.1" customHeight="1" spans="1:9">
      <c r="A3" s="17"/>
      <c r="B3" s="17"/>
      <c r="C3" s="17"/>
      <c r="D3" s="17"/>
      <c r="E3" s="17"/>
      <c r="F3" s="17"/>
      <c r="G3" s="17"/>
      <c r="H3" s="18"/>
      <c r="I3" s="19" t="s">
        <v>1528</v>
      </c>
    </row>
    <row r="4" customHeight="1" spans="1:9">
      <c r="A4" s="20" t="str">
        <f>填表信息!A5&amp;填表信息!B5</f>
        <v>产权持有人：北京巴布科克·威尔科克斯有限公司</v>
      </c>
      <c r="B4" s="20"/>
      <c r="C4" s="20"/>
      <c r="D4" s="20"/>
      <c r="I4" s="21" t="s">
        <v>353</v>
      </c>
    </row>
    <row r="5" s="12" customFormat="1" customHeight="1" spans="1:9">
      <c r="A5" s="22" t="s">
        <v>511</v>
      </c>
      <c r="B5" s="22" t="s">
        <v>1453</v>
      </c>
      <c r="C5" s="22" t="s">
        <v>576</v>
      </c>
      <c r="D5" s="22" t="s">
        <v>575</v>
      </c>
      <c r="E5" s="22" t="s">
        <v>356</v>
      </c>
      <c r="F5" s="22"/>
      <c r="G5" s="22"/>
      <c r="H5" s="22" t="s">
        <v>248</v>
      </c>
      <c r="I5" s="22" t="s">
        <v>516</v>
      </c>
    </row>
    <row r="6" s="12" customFormat="1" customHeight="1" spans="1:9">
      <c r="A6" s="24"/>
      <c r="B6" s="24"/>
      <c r="C6" s="24"/>
      <c r="D6" s="24"/>
      <c r="E6" s="22" t="s">
        <v>1529</v>
      </c>
      <c r="F6" s="22" t="s">
        <v>1530</v>
      </c>
      <c r="G6" s="22" t="s">
        <v>522</v>
      </c>
      <c r="H6" s="24"/>
      <c r="I6" s="24"/>
    </row>
    <row r="7" customHeight="1" spans="1:9">
      <c r="A7" s="24"/>
      <c r="B7" s="30"/>
      <c r="C7" s="48"/>
      <c r="D7" s="49"/>
      <c r="E7" s="27"/>
      <c r="F7" s="28"/>
      <c r="G7" s="28">
        <f t="shared" ref="G7:G27" si="0">SUM(E7:F7)</f>
        <v>0</v>
      </c>
      <c r="H7" s="28"/>
      <c r="I7" s="29"/>
    </row>
    <row r="8" customHeight="1" spans="1:9">
      <c r="A8" s="24"/>
      <c r="B8" s="30"/>
      <c r="C8" s="48"/>
      <c r="D8" s="49"/>
      <c r="E8" s="27"/>
      <c r="F8" s="28"/>
      <c r="G8" s="28">
        <f t="shared" si="0"/>
        <v>0</v>
      </c>
      <c r="H8" s="28"/>
      <c r="I8" s="29"/>
    </row>
    <row r="9" customHeight="1" spans="1:9">
      <c r="A9" s="24"/>
      <c r="B9" s="30"/>
      <c r="C9" s="48"/>
      <c r="D9" s="49"/>
      <c r="E9" s="27"/>
      <c r="F9" s="28"/>
      <c r="G9" s="28">
        <f t="shared" si="0"/>
        <v>0</v>
      </c>
      <c r="H9" s="28"/>
      <c r="I9" s="29"/>
    </row>
    <row r="10" customHeight="1" spans="1:9">
      <c r="A10" s="24"/>
      <c r="B10" s="30"/>
      <c r="C10" s="48"/>
      <c r="D10" s="49"/>
      <c r="E10" s="27"/>
      <c r="F10" s="28"/>
      <c r="G10" s="28">
        <f t="shared" si="0"/>
        <v>0</v>
      </c>
      <c r="H10" s="28"/>
      <c r="I10" s="29"/>
    </row>
    <row r="11" customHeight="1" spans="1:9">
      <c r="A11" s="24"/>
      <c r="B11" s="30"/>
      <c r="C11" s="48"/>
      <c r="D11" s="49"/>
      <c r="E11" s="27"/>
      <c r="F11" s="28"/>
      <c r="G11" s="28">
        <f t="shared" si="0"/>
        <v>0</v>
      </c>
      <c r="H11" s="28"/>
      <c r="I11" s="29"/>
    </row>
    <row r="12" customHeight="1" spans="1:9">
      <c r="A12" s="24"/>
      <c r="B12" s="30"/>
      <c r="C12" s="48"/>
      <c r="D12" s="49"/>
      <c r="E12" s="27"/>
      <c r="F12" s="28"/>
      <c r="G12" s="28">
        <f t="shared" si="0"/>
        <v>0</v>
      </c>
      <c r="H12" s="28"/>
      <c r="I12" s="29"/>
    </row>
    <row r="13" customHeight="1" spans="1:9">
      <c r="A13" s="24"/>
      <c r="B13" s="30"/>
      <c r="C13" s="48"/>
      <c r="D13" s="49"/>
      <c r="E13" s="27"/>
      <c r="F13" s="28"/>
      <c r="G13" s="28">
        <f t="shared" si="0"/>
        <v>0</v>
      </c>
      <c r="H13" s="28"/>
      <c r="I13" s="29"/>
    </row>
    <row r="14" customHeight="1" spans="1:9">
      <c r="A14" s="24"/>
      <c r="B14" s="30"/>
      <c r="C14" s="48"/>
      <c r="D14" s="49"/>
      <c r="E14" s="27"/>
      <c r="F14" s="28"/>
      <c r="G14" s="28">
        <f t="shared" si="0"/>
        <v>0</v>
      </c>
      <c r="H14" s="28"/>
      <c r="I14" s="29"/>
    </row>
    <row r="15" customHeight="1" spans="1:9">
      <c r="A15" s="24"/>
      <c r="B15" s="30"/>
      <c r="C15" s="48"/>
      <c r="D15" s="49"/>
      <c r="E15" s="27"/>
      <c r="F15" s="28"/>
      <c r="G15" s="28">
        <f t="shared" si="0"/>
        <v>0</v>
      </c>
      <c r="H15" s="28"/>
      <c r="I15" s="29"/>
    </row>
    <row r="16" customHeight="1" spans="1:9">
      <c r="A16" s="24"/>
      <c r="B16" s="30"/>
      <c r="C16" s="48"/>
      <c r="D16" s="49"/>
      <c r="E16" s="27"/>
      <c r="F16" s="28"/>
      <c r="G16" s="28">
        <f t="shared" si="0"/>
        <v>0</v>
      </c>
      <c r="H16" s="28"/>
      <c r="I16" s="29"/>
    </row>
    <row r="17" customHeight="1" spans="1:9">
      <c r="A17" s="24"/>
      <c r="B17" s="31"/>
      <c r="C17" s="48"/>
      <c r="D17" s="49"/>
      <c r="E17" s="27"/>
      <c r="F17" s="28"/>
      <c r="G17" s="28">
        <f t="shared" si="0"/>
        <v>0</v>
      </c>
      <c r="H17" s="28"/>
      <c r="I17" s="29"/>
    </row>
    <row r="18" customHeight="1" spans="1:9">
      <c r="A18" s="24"/>
      <c r="B18" s="30"/>
      <c r="C18" s="48"/>
      <c r="D18" s="49"/>
      <c r="E18" s="27"/>
      <c r="F18" s="28"/>
      <c r="G18" s="28">
        <f t="shared" si="0"/>
        <v>0</v>
      </c>
      <c r="H18" s="28"/>
      <c r="I18" s="29"/>
    </row>
    <row r="19" customHeight="1" spans="1:9">
      <c r="A19" s="24"/>
      <c r="B19" s="30"/>
      <c r="C19" s="48"/>
      <c r="D19" s="49"/>
      <c r="E19" s="27"/>
      <c r="F19" s="28"/>
      <c r="G19" s="28">
        <f t="shared" si="0"/>
        <v>0</v>
      </c>
      <c r="H19" s="28"/>
      <c r="I19" s="29"/>
    </row>
    <row r="20" customHeight="1" spans="1:9">
      <c r="A20" s="24"/>
      <c r="B20" s="30"/>
      <c r="C20" s="48"/>
      <c r="D20" s="49"/>
      <c r="E20" s="27"/>
      <c r="F20" s="28"/>
      <c r="G20" s="28">
        <f t="shared" si="0"/>
        <v>0</v>
      </c>
      <c r="H20" s="28"/>
      <c r="I20" s="29"/>
    </row>
    <row r="21" customHeight="1" spans="1:9">
      <c r="A21" s="24"/>
      <c r="B21" s="30"/>
      <c r="C21" s="48"/>
      <c r="D21" s="49"/>
      <c r="E21" s="27"/>
      <c r="F21" s="28"/>
      <c r="G21" s="28">
        <f t="shared" si="0"/>
        <v>0</v>
      </c>
      <c r="H21" s="28"/>
      <c r="I21" s="29"/>
    </row>
    <row r="22" customHeight="1" spans="1:9">
      <c r="A22" s="24"/>
      <c r="B22" s="30"/>
      <c r="C22" s="48"/>
      <c r="D22" s="49"/>
      <c r="E22" s="27"/>
      <c r="F22" s="28"/>
      <c r="G22" s="28">
        <f t="shared" si="0"/>
        <v>0</v>
      </c>
      <c r="H22" s="28"/>
      <c r="I22" s="29"/>
    </row>
    <row r="23" customHeight="1" spans="1:9">
      <c r="A23" s="24"/>
      <c r="B23" s="30"/>
      <c r="C23" s="48"/>
      <c r="D23" s="49"/>
      <c r="E23" s="27"/>
      <c r="F23" s="28"/>
      <c r="G23" s="28">
        <f t="shared" si="0"/>
        <v>0</v>
      </c>
      <c r="H23" s="28"/>
      <c r="I23" s="29"/>
    </row>
    <row r="24" customHeight="1" spans="1:9">
      <c r="A24" s="24"/>
      <c r="B24" s="30"/>
      <c r="C24" s="48"/>
      <c r="D24" s="49"/>
      <c r="E24" s="27"/>
      <c r="F24" s="28"/>
      <c r="G24" s="28">
        <f t="shared" si="0"/>
        <v>0</v>
      </c>
      <c r="H24" s="28"/>
      <c r="I24" s="29"/>
    </row>
    <row r="25" customHeight="1" spans="1:9">
      <c r="A25" s="24"/>
      <c r="B25" s="30"/>
      <c r="C25" s="48"/>
      <c r="D25" s="49"/>
      <c r="E25" s="27"/>
      <c r="F25" s="28"/>
      <c r="G25" s="28">
        <f t="shared" si="0"/>
        <v>0</v>
      </c>
      <c r="H25" s="28"/>
      <c r="I25" s="29"/>
    </row>
    <row r="26" customHeight="1" spans="1:9">
      <c r="A26" s="24"/>
      <c r="B26" s="30"/>
      <c r="C26" s="48"/>
      <c r="D26" s="49"/>
      <c r="E26" s="27"/>
      <c r="F26" s="28"/>
      <c r="G26" s="28">
        <f t="shared" si="0"/>
        <v>0</v>
      </c>
      <c r="H26" s="28"/>
      <c r="I26" s="29"/>
    </row>
    <row r="27" customHeight="1" spans="1:9">
      <c r="A27" s="24"/>
      <c r="B27" s="30"/>
      <c r="C27" s="48"/>
      <c r="D27" s="49"/>
      <c r="E27" s="27"/>
      <c r="F27" s="28"/>
      <c r="G27" s="28">
        <f t="shared" si="0"/>
        <v>0</v>
      </c>
      <c r="H27" s="28"/>
      <c r="I27" s="29"/>
    </row>
    <row r="28" customHeight="1" spans="1:9">
      <c r="A28" s="32" t="s">
        <v>529</v>
      </c>
      <c r="B28" s="33"/>
      <c r="C28" s="48"/>
      <c r="D28" s="50"/>
      <c r="E28" s="28"/>
      <c r="F28" s="28"/>
      <c r="G28" s="28">
        <f>SUM(G7:G27)</f>
        <v>0</v>
      </c>
      <c r="H28" s="28">
        <f>SUM(H7:H27)</f>
        <v>0</v>
      </c>
      <c r="I28" s="29"/>
    </row>
    <row r="29" customHeight="1" spans="1:9">
      <c r="A29" s="34" t="str">
        <f>填表信息!$A$6&amp;填表信息!$B$6</f>
        <v>产权持有人填表人：罗钰</v>
      </c>
      <c r="B29" s="34"/>
      <c r="C29" s="34"/>
      <c r="D29" s="34"/>
      <c r="E29" s="51"/>
      <c r="F29" s="36"/>
      <c r="G29" s="36"/>
      <c r="H29" s="36" t="str">
        <f>填表信息!A83&amp;填表信息!B83</f>
        <v>评估人员：XXX</v>
      </c>
      <c r="I29" s="36"/>
    </row>
    <row r="30" customHeight="1" spans="1:4">
      <c r="A30" s="37" t="str">
        <f>填表信息!A7&amp;" "&amp;TEXT(填表信息!B7,"yyyy年mm月dd日")</f>
        <v>填表日期： 2023年11月06日</v>
      </c>
      <c r="B30" s="38"/>
      <c r="C30" s="38"/>
      <c r="D30" s="38"/>
    </row>
  </sheetData>
  <mergeCells count="11">
    <mergeCell ref="A1:I1"/>
    <mergeCell ref="A2:I2"/>
    <mergeCell ref="A4:D4"/>
    <mergeCell ref="E5:G5"/>
    <mergeCell ref="A28:B28"/>
    <mergeCell ref="A5:A6"/>
    <mergeCell ref="B5:B6"/>
    <mergeCell ref="C5:C6"/>
    <mergeCell ref="D5:D6"/>
    <mergeCell ref="H5:H6"/>
    <mergeCell ref="I5:I6"/>
  </mergeCells>
  <printOptions horizontalCentered="1"/>
  <pageMargins left="0.98" right="0.98" top="0.87" bottom="0.87" header="1.06" footer="0.51"/>
  <pageSetup paperSize="9" fitToHeight="0" orientation="landscape"/>
  <headerFooter alignWithMargins="0"/>
  <legacyDrawing r:id="rId2"/>
</worksheet>
</file>

<file path=xl/worksheets/sheet9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8">
    <pageSetUpPr fitToPage="1"/>
  </sheetPr>
  <dimension ref="A1:G33"/>
  <sheetViews>
    <sheetView view="pageBreakPreview" zoomScaleNormal="100" workbookViewId="0">
      <selection activeCell="B17" sqref="B17"/>
    </sheetView>
  </sheetViews>
  <sheetFormatPr defaultColWidth="9" defaultRowHeight="15.75" customHeight="1" outlineLevelCol="6"/>
  <cols>
    <col min="1" max="1" width="5.9" style="13" customWidth="1"/>
    <col min="2" max="2" width="22.6" style="13" customWidth="1"/>
    <col min="3" max="3" width="17.5" style="13" customWidth="1"/>
    <col min="4" max="4" width="12.6" style="13" customWidth="1"/>
    <col min="5" max="6" width="17.6" style="13" customWidth="1"/>
    <col min="7" max="7" width="22.1" style="13" customWidth="1"/>
    <col min="8" max="16384" width="9" style="13"/>
  </cols>
  <sheetData>
    <row r="1" ht="12.75" customHeight="1" spans="1:7">
      <c r="A1" s="45"/>
      <c r="B1" s="45"/>
      <c r="C1" s="45"/>
      <c r="D1" s="46"/>
      <c r="E1" s="46"/>
      <c r="F1" s="46"/>
      <c r="G1" s="46"/>
    </row>
    <row r="2" s="11" customFormat="1" ht="30" customHeight="1" spans="1:7">
      <c r="A2" s="14" t="s">
        <v>1531</v>
      </c>
      <c r="B2" s="15"/>
      <c r="C2" s="15"/>
      <c r="D2" s="15"/>
      <c r="E2" s="15"/>
      <c r="F2" s="15"/>
      <c r="G2" s="15"/>
    </row>
    <row r="3" ht="14.1" customHeight="1" spans="1:7">
      <c r="A3" s="16" t="str">
        <f>填表信息!A17&amp;" "&amp;TEXT(填表信息!B17,"yyyy年mm月dd日")</f>
        <v>评估基准日： 2023年07月31日</v>
      </c>
      <c r="B3" s="17"/>
      <c r="C3" s="17"/>
      <c r="D3" s="17"/>
      <c r="E3" s="17"/>
      <c r="F3" s="17"/>
      <c r="G3" s="18"/>
    </row>
    <row r="4" ht="14.1" customHeight="1" spans="4:7">
      <c r="D4" s="17"/>
      <c r="E4" s="17"/>
      <c r="F4" s="17"/>
      <c r="G4" s="19" t="s">
        <v>1532</v>
      </c>
    </row>
    <row r="5" customHeight="1" spans="1:7">
      <c r="A5" s="20" t="str">
        <f>填表信息!A5&amp;填表信息!B5</f>
        <v>产权持有人：北京巴布科克·威尔科克斯有限公司</v>
      </c>
      <c r="B5" s="20"/>
      <c r="C5" s="20"/>
      <c r="D5" s="20"/>
      <c r="G5" s="21" t="s">
        <v>353</v>
      </c>
    </row>
    <row r="6" s="12" customFormat="1" customHeight="1" spans="1:7">
      <c r="A6" s="22" t="s">
        <v>511</v>
      </c>
      <c r="B6" s="22" t="s">
        <v>1518</v>
      </c>
      <c r="C6" s="22" t="s">
        <v>1533</v>
      </c>
      <c r="D6" s="22" t="s">
        <v>576</v>
      </c>
      <c r="E6" s="23" t="s">
        <v>356</v>
      </c>
      <c r="F6" s="22" t="s">
        <v>248</v>
      </c>
      <c r="G6" s="22" t="s">
        <v>1521</v>
      </c>
    </row>
    <row r="7" customHeight="1" spans="1:7">
      <c r="A7" s="24"/>
      <c r="B7" s="30"/>
      <c r="C7" s="30"/>
      <c r="D7" s="26"/>
      <c r="E7" s="27"/>
      <c r="F7" s="28"/>
      <c r="G7" s="29"/>
    </row>
    <row r="8" customHeight="1" spans="1:7">
      <c r="A8" s="24"/>
      <c r="B8" s="30"/>
      <c r="C8" s="30"/>
      <c r="D8" s="26"/>
      <c r="E8" s="27"/>
      <c r="F8" s="28"/>
      <c r="G8" s="29"/>
    </row>
    <row r="9" customHeight="1" spans="1:7">
      <c r="A9" s="24"/>
      <c r="B9" s="30"/>
      <c r="C9" s="30"/>
      <c r="D9" s="26"/>
      <c r="E9" s="27"/>
      <c r="F9" s="28"/>
      <c r="G9" s="29"/>
    </row>
    <row r="10" customHeight="1" spans="1:7">
      <c r="A10" s="24"/>
      <c r="B10" s="30"/>
      <c r="C10" s="30"/>
      <c r="D10" s="26"/>
      <c r="E10" s="27"/>
      <c r="F10" s="28"/>
      <c r="G10" s="29"/>
    </row>
    <row r="11" customHeight="1" spans="1:7">
      <c r="A11" s="24"/>
      <c r="B11" s="30"/>
      <c r="C11" s="30"/>
      <c r="D11" s="26"/>
      <c r="E11" s="27"/>
      <c r="F11" s="28"/>
      <c r="G11" s="29"/>
    </row>
    <row r="12" customHeight="1" spans="1:7">
      <c r="A12" s="24"/>
      <c r="B12" s="30"/>
      <c r="C12" s="30"/>
      <c r="D12" s="26"/>
      <c r="E12" s="27"/>
      <c r="F12" s="28"/>
      <c r="G12" s="29"/>
    </row>
    <row r="13" customHeight="1" spans="1:7">
      <c r="A13" s="24"/>
      <c r="B13" s="30"/>
      <c r="C13" s="30"/>
      <c r="D13" s="26"/>
      <c r="E13" s="27"/>
      <c r="F13" s="28"/>
      <c r="G13" s="29"/>
    </row>
    <row r="14" customHeight="1" spans="1:7">
      <c r="A14" s="24"/>
      <c r="B14" s="30"/>
      <c r="C14" s="30"/>
      <c r="D14" s="26"/>
      <c r="E14" s="27"/>
      <c r="F14" s="28"/>
      <c r="G14" s="29"/>
    </row>
    <row r="15" customHeight="1" spans="1:7">
      <c r="A15" s="24"/>
      <c r="B15" s="30"/>
      <c r="C15" s="30"/>
      <c r="D15" s="26"/>
      <c r="E15" s="27"/>
      <c r="F15" s="28"/>
      <c r="G15" s="29"/>
    </row>
    <row r="16" customHeight="1" spans="1:7">
      <c r="A16" s="24"/>
      <c r="B16" s="30"/>
      <c r="C16" s="30"/>
      <c r="D16" s="26"/>
      <c r="E16" s="27"/>
      <c r="F16" s="28"/>
      <c r="G16" s="29"/>
    </row>
    <row r="17" customHeight="1" spans="1:7">
      <c r="A17" s="24"/>
      <c r="B17" s="31"/>
      <c r="C17" s="30"/>
      <c r="D17" s="26"/>
      <c r="E17" s="27"/>
      <c r="F17" s="28"/>
      <c r="G17" s="29"/>
    </row>
    <row r="18" customHeight="1" spans="1:7">
      <c r="A18" s="24"/>
      <c r="B18" s="30"/>
      <c r="C18" s="30"/>
      <c r="D18" s="26"/>
      <c r="E18" s="27"/>
      <c r="F18" s="28"/>
      <c r="G18" s="29"/>
    </row>
    <row r="19" customHeight="1" spans="1:7">
      <c r="A19" s="24"/>
      <c r="B19" s="30"/>
      <c r="C19" s="30"/>
      <c r="D19" s="26"/>
      <c r="E19" s="27"/>
      <c r="F19" s="28"/>
      <c r="G19" s="29"/>
    </row>
    <row r="20" customHeight="1" spans="1:7">
      <c r="A20" s="24"/>
      <c r="B20" s="30"/>
      <c r="C20" s="30"/>
      <c r="D20" s="26"/>
      <c r="E20" s="27"/>
      <c r="F20" s="28"/>
      <c r="G20" s="29"/>
    </row>
    <row r="21" customHeight="1" spans="1:7">
      <c r="A21" s="24"/>
      <c r="B21" s="30"/>
      <c r="C21" s="30"/>
      <c r="D21" s="26"/>
      <c r="E21" s="27"/>
      <c r="F21" s="28"/>
      <c r="G21" s="29"/>
    </row>
    <row r="22" customHeight="1" spans="1:7">
      <c r="A22" s="24"/>
      <c r="B22" s="30"/>
      <c r="C22" s="30"/>
      <c r="D22" s="26"/>
      <c r="E22" s="27"/>
      <c r="F22" s="28"/>
      <c r="G22" s="29"/>
    </row>
    <row r="23" customHeight="1" spans="1:7">
      <c r="A23" s="24"/>
      <c r="B23" s="30"/>
      <c r="C23" s="30"/>
      <c r="D23" s="26"/>
      <c r="E23" s="27"/>
      <c r="F23" s="28"/>
      <c r="G23" s="29"/>
    </row>
    <row r="24" customHeight="1" spans="1:7">
      <c r="A24" s="24"/>
      <c r="B24" s="30"/>
      <c r="C24" s="30"/>
      <c r="D24" s="26"/>
      <c r="E24" s="27"/>
      <c r="F24" s="28"/>
      <c r="G24" s="29"/>
    </row>
    <row r="25" customHeight="1" spans="1:7">
      <c r="A25" s="24"/>
      <c r="B25" s="30"/>
      <c r="C25" s="30"/>
      <c r="D25" s="26"/>
      <c r="E25" s="27"/>
      <c r="F25" s="28"/>
      <c r="G25" s="29"/>
    </row>
    <row r="26" customHeight="1" spans="1:7">
      <c r="A26" s="24"/>
      <c r="B26" s="30"/>
      <c r="C26" s="30"/>
      <c r="D26" s="26"/>
      <c r="E26" s="27"/>
      <c r="F26" s="28"/>
      <c r="G26" s="29"/>
    </row>
    <row r="27" customHeight="1" spans="1:7">
      <c r="A27" s="24"/>
      <c r="B27" s="30"/>
      <c r="C27" s="30"/>
      <c r="D27" s="26"/>
      <c r="E27" s="28"/>
      <c r="F27" s="28"/>
      <c r="G27" s="29"/>
    </row>
    <row r="28" customHeight="1" spans="1:7">
      <c r="A28" s="32" t="s">
        <v>529</v>
      </c>
      <c r="B28" s="33"/>
      <c r="C28" s="29"/>
      <c r="D28" s="29"/>
      <c r="E28" s="28">
        <f>SUM(E7:E27)</f>
        <v>0</v>
      </c>
      <c r="F28" s="28">
        <f>SUM(F7:F27)</f>
        <v>0</v>
      </c>
      <c r="G28" s="29"/>
    </row>
    <row r="29" customHeight="1" spans="1:7">
      <c r="A29" s="34" t="str">
        <f>填表信息!$A$6&amp;填表信息!$B$6</f>
        <v>产权持有人填表人：罗钰</v>
      </c>
      <c r="B29" s="34"/>
      <c r="C29" s="34"/>
      <c r="D29" s="34"/>
      <c r="E29" s="35"/>
      <c r="F29" s="36" t="str">
        <f>填表信息!A83&amp;填表信息!B83</f>
        <v>评估人员：XXX</v>
      </c>
      <c r="G29" s="36"/>
    </row>
    <row r="30" customHeight="1" spans="1:7">
      <c r="A30" s="37" t="str">
        <f>填表信息!A7&amp;" "&amp;TEXT(填表信息!B7,"yyyy年mm月dd日")</f>
        <v>填表日期： 2023年11月06日</v>
      </c>
      <c r="B30" s="38"/>
      <c r="C30" s="38"/>
      <c r="D30" s="38"/>
      <c r="E30" s="47"/>
      <c r="F30" s="47"/>
      <c r="G30" s="47"/>
    </row>
    <row r="31" customHeight="1" spans="1:7">
      <c r="A31" s="47"/>
      <c r="B31" s="47"/>
      <c r="C31" s="47"/>
      <c r="D31" s="47"/>
      <c r="E31" s="47"/>
      <c r="F31" s="47"/>
      <c r="G31" s="47"/>
    </row>
    <row r="32" customHeight="1" spans="1:7">
      <c r="A32" s="47"/>
      <c r="B32" s="47"/>
      <c r="C32" s="47"/>
      <c r="D32" s="47"/>
      <c r="E32" s="47"/>
      <c r="F32" s="47"/>
      <c r="G32" s="47"/>
    </row>
    <row r="33" customHeight="1" spans="1:7">
      <c r="A33" s="47"/>
      <c r="B33" s="47"/>
      <c r="C33" s="47"/>
      <c r="D33" s="47"/>
      <c r="E33" s="47"/>
      <c r="F33" s="47"/>
      <c r="G33" s="47"/>
    </row>
  </sheetData>
  <mergeCells count="4">
    <mergeCell ref="A2:G2"/>
    <mergeCell ref="A3:G3"/>
    <mergeCell ref="A5:D5"/>
    <mergeCell ref="A28:B28"/>
  </mergeCells>
  <printOptions horizontalCentered="1" gridLines="1"/>
  <pageMargins left="1" right="1" top="0.87" bottom="0.87" header="1.06" footer="0.51"/>
  <pageSetup paperSize="9" fitToHeight="0" orientation="landscape" horizontalDpi="300" verticalDpi="300"/>
  <headerFooter alignWithMargins="0"/>
</worksheet>
</file>

<file path=xl/worksheets/sheet9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9">
    <pageSetUpPr fitToPage="1"/>
  </sheetPr>
  <dimension ref="A1:G30"/>
  <sheetViews>
    <sheetView view="pageBreakPreview" zoomScaleNormal="100" workbookViewId="0">
      <selection activeCell="B17" sqref="B17"/>
    </sheetView>
  </sheetViews>
  <sheetFormatPr defaultColWidth="9" defaultRowHeight="15.75" customHeight="1" outlineLevelCol="6"/>
  <cols>
    <col min="1" max="1" width="6.5" style="13" customWidth="1"/>
    <col min="2" max="2" width="25.6" style="13" customWidth="1"/>
    <col min="3" max="3" width="12.9" style="13" customWidth="1"/>
    <col min="4" max="4" width="17.1" style="13" customWidth="1"/>
    <col min="5" max="6" width="16.5" style="13" customWidth="1"/>
    <col min="7" max="7" width="16.9" style="13" customWidth="1"/>
    <col min="8" max="16384" width="9" style="13"/>
  </cols>
  <sheetData>
    <row r="1" s="11" customFormat="1" ht="30" customHeight="1" spans="1:7">
      <c r="A1" s="14" t="s">
        <v>1534</v>
      </c>
      <c r="B1" s="15"/>
      <c r="C1" s="15"/>
      <c r="D1" s="15"/>
      <c r="E1" s="15"/>
      <c r="F1" s="15"/>
      <c r="G1" s="15"/>
    </row>
    <row r="2" ht="14.1" customHeight="1" spans="1:7">
      <c r="A2" s="16" t="str">
        <f>填表信息!A17&amp;" "&amp;TEXT(填表信息!B17,"yyyy年mm月dd日")</f>
        <v>评估基准日： 2023年07月31日</v>
      </c>
      <c r="B2" s="17"/>
      <c r="C2" s="17"/>
      <c r="D2" s="17"/>
      <c r="E2" s="17"/>
      <c r="F2" s="17"/>
      <c r="G2" s="18"/>
    </row>
    <row r="3" ht="14.1" customHeight="1" spans="1:7">
      <c r="A3" s="17"/>
      <c r="B3" s="17"/>
      <c r="C3" s="17"/>
      <c r="D3" s="17"/>
      <c r="E3" s="17"/>
      <c r="F3" s="17"/>
      <c r="G3" s="19" t="s">
        <v>1535</v>
      </c>
    </row>
    <row r="4" customHeight="1" spans="1:7">
      <c r="A4" s="20" t="str">
        <f>填表信息!A5&amp;填表信息!B5</f>
        <v>产权持有人：北京巴布科克·威尔科克斯有限公司</v>
      </c>
      <c r="B4" s="20"/>
      <c r="C4" s="20"/>
      <c r="D4" s="20"/>
      <c r="G4" s="21" t="s">
        <v>353</v>
      </c>
    </row>
    <row r="5" s="12" customFormat="1" customHeight="1" spans="1:7">
      <c r="A5" s="22" t="s">
        <v>511</v>
      </c>
      <c r="B5" s="22" t="s">
        <v>1453</v>
      </c>
      <c r="C5" s="22" t="s">
        <v>576</v>
      </c>
      <c r="D5" s="22" t="s">
        <v>1536</v>
      </c>
      <c r="E5" s="23" t="s">
        <v>356</v>
      </c>
      <c r="F5" s="22" t="s">
        <v>248</v>
      </c>
      <c r="G5" s="22" t="s">
        <v>516</v>
      </c>
    </row>
    <row r="6" customHeight="1" spans="1:7">
      <c r="A6" s="24"/>
      <c r="B6" s="30"/>
      <c r="C6" s="26"/>
      <c r="D6" s="24"/>
      <c r="E6" s="27"/>
      <c r="F6" s="28"/>
      <c r="G6" s="29"/>
    </row>
    <row r="7" customHeight="1" spans="1:7">
      <c r="A7" s="24"/>
      <c r="B7" s="30"/>
      <c r="C7" s="26"/>
      <c r="D7" s="24"/>
      <c r="E7" s="27"/>
      <c r="F7" s="28"/>
      <c r="G7" s="29"/>
    </row>
    <row r="8" customHeight="1" spans="1:7">
      <c r="A8" s="24"/>
      <c r="B8" s="30"/>
      <c r="C8" s="26"/>
      <c r="D8" s="24"/>
      <c r="E8" s="27"/>
      <c r="F8" s="28"/>
      <c r="G8" s="29"/>
    </row>
    <row r="9" customHeight="1" spans="1:7">
      <c r="A9" s="24"/>
      <c r="B9" s="30"/>
      <c r="C9" s="26"/>
      <c r="D9" s="24"/>
      <c r="E9" s="27"/>
      <c r="F9" s="28"/>
      <c r="G9" s="29"/>
    </row>
    <row r="10" customHeight="1" spans="1:7">
      <c r="A10" s="24"/>
      <c r="B10" s="30"/>
      <c r="C10" s="26"/>
      <c r="D10" s="24"/>
      <c r="E10" s="27"/>
      <c r="F10" s="28"/>
      <c r="G10" s="29"/>
    </row>
    <row r="11" customHeight="1" spans="1:7">
      <c r="A11" s="24"/>
      <c r="B11" s="30"/>
      <c r="C11" s="26"/>
      <c r="D11" s="24"/>
      <c r="E11" s="27"/>
      <c r="F11" s="28"/>
      <c r="G11" s="29"/>
    </row>
    <row r="12" customHeight="1" spans="1:7">
      <c r="A12" s="24"/>
      <c r="B12" s="30"/>
      <c r="C12" s="26"/>
      <c r="D12" s="24"/>
      <c r="E12" s="27"/>
      <c r="F12" s="28"/>
      <c r="G12" s="29"/>
    </row>
    <row r="13" customHeight="1" spans="1:7">
      <c r="A13" s="24"/>
      <c r="B13" s="30"/>
      <c r="C13" s="26"/>
      <c r="D13" s="24"/>
      <c r="E13" s="27"/>
      <c r="F13" s="28"/>
      <c r="G13" s="29"/>
    </row>
    <row r="14" customHeight="1" spans="1:7">
      <c r="A14" s="24"/>
      <c r="B14" s="30"/>
      <c r="C14" s="26"/>
      <c r="D14" s="24"/>
      <c r="E14" s="27"/>
      <c r="F14" s="28"/>
      <c r="G14" s="29"/>
    </row>
    <row r="15" customHeight="1" spans="1:7">
      <c r="A15" s="24"/>
      <c r="B15" s="30"/>
      <c r="C15" s="26"/>
      <c r="D15" s="24"/>
      <c r="E15" s="27"/>
      <c r="F15" s="28"/>
      <c r="G15" s="29"/>
    </row>
    <row r="16" customHeight="1" spans="1:7">
      <c r="A16" s="24"/>
      <c r="B16" s="30"/>
      <c r="C16" s="26"/>
      <c r="D16" s="24"/>
      <c r="E16" s="27"/>
      <c r="F16" s="28"/>
      <c r="G16" s="29"/>
    </row>
    <row r="17" customHeight="1" spans="1:7">
      <c r="A17" s="24"/>
      <c r="B17" s="31"/>
      <c r="C17" s="26"/>
      <c r="D17" s="24"/>
      <c r="E17" s="27"/>
      <c r="F17" s="28"/>
      <c r="G17" s="29"/>
    </row>
    <row r="18" customHeight="1" spans="1:7">
      <c r="A18" s="24"/>
      <c r="B18" s="30"/>
      <c r="C18" s="26"/>
      <c r="D18" s="24"/>
      <c r="E18" s="27"/>
      <c r="F18" s="28"/>
      <c r="G18" s="29"/>
    </row>
    <row r="19" customHeight="1" spans="1:7">
      <c r="A19" s="24"/>
      <c r="B19" s="30"/>
      <c r="C19" s="26"/>
      <c r="D19" s="24"/>
      <c r="E19" s="27"/>
      <c r="F19" s="28"/>
      <c r="G19" s="29"/>
    </row>
    <row r="20" customHeight="1" spans="1:7">
      <c r="A20" s="24"/>
      <c r="B20" s="30"/>
      <c r="C20" s="26"/>
      <c r="D20" s="24"/>
      <c r="E20" s="27"/>
      <c r="F20" s="28"/>
      <c r="G20" s="29"/>
    </row>
    <row r="21" customHeight="1" spans="1:7">
      <c r="A21" s="24"/>
      <c r="B21" s="30"/>
      <c r="C21" s="26"/>
      <c r="D21" s="24"/>
      <c r="E21" s="27"/>
      <c r="F21" s="28"/>
      <c r="G21" s="29"/>
    </row>
    <row r="22" customHeight="1" spans="1:7">
      <c r="A22" s="24"/>
      <c r="B22" s="30"/>
      <c r="C22" s="26"/>
      <c r="D22" s="24"/>
      <c r="E22" s="27"/>
      <c r="F22" s="28"/>
      <c r="G22" s="29"/>
    </row>
    <row r="23" customHeight="1" spans="1:7">
      <c r="A23" s="24"/>
      <c r="B23" s="30"/>
      <c r="C23" s="26"/>
      <c r="D23" s="24"/>
      <c r="E23" s="27"/>
      <c r="F23" s="28"/>
      <c r="G23" s="29"/>
    </row>
    <row r="24" customHeight="1" spans="1:7">
      <c r="A24" s="24"/>
      <c r="B24" s="30"/>
      <c r="C24" s="26"/>
      <c r="D24" s="24"/>
      <c r="E24" s="27"/>
      <c r="F24" s="28"/>
      <c r="G24" s="29"/>
    </row>
    <row r="25" customHeight="1" spans="1:7">
      <c r="A25" s="24"/>
      <c r="B25" s="30"/>
      <c r="C25" s="26"/>
      <c r="D25" s="24"/>
      <c r="E25" s="27"/>
      <c r="F25" s="28"/>
      <c r="G25" s="29"/>
    </row>
    <row r="26" customHeight="1" spans="1:7">
      <c r="A26" s="24"/>
      <c r="B26" s="30"/>
      <c r="C26" s="26"/>
      <c r="D26" s="24"/>
      <c r="E26" s="27"/>
      <c r="F26" s="28"/>
      <c r="G26" s="29"/>
    </row>
    <row r="27" customHeight="1" spans="1:7">
      <c r="A27" s="24"/>
      <c r="B27" s="30"/>
      <c r="C27" s="26"/>
      <c r="D27" s="24"/>
      <c r="E27" s="27"/>
      <c r="F27" s="28"/>
      <c r="G27" s="29"/>
    </row>
    <row r="28" customHeight="1" spans="1:7">
      <c r="A28" s="32" t="s">
        <v>529</v>
      </c>
      <c r="B28" s="33"/>
      <c r="C28" s="26"/>
      <c r="D28" s="24"/>
      <c r="E28" s="28">
        <f>SUM(E6:E27)</f>
        <v>0</v>
      </c>
      <c r="F28" s="28">
        <f>SUM(F6:F27)</f>
        <v>0</v>
      </c>
      <c r="G28" s="29"/>
    </row>
    <row r="29" customHeight="1" spans="1:7">
      <c r="A29" s="34" t="str">
        <f>填表信息!$A$6&amp;填表信息!$B$6</f>
        <v>产权持有人填表人：罗钰</v>
      </c>
      <c r="B29" s="34"/>
      <c r="C29" s="34"/>
      <c r="D29" s="34"/>
      <c r="E29" s="36"/>
      <c r="F29" s="36" t="str">
        <f>填表信息!A84&amp;填表信息!B84</f>
        <v>评估人员：XXX</v>
      </c>
      <c r="G29" s="36"/>
    </row>
    <row r="30" customHeight="1" spans="1:4">
      <c r="A30" s="37" t="str">
        <f>填表信息!A7&amp;" "&amp;TEXT(填表信息!B7,"yyyy年mm月dd日")</f>
        <v>填表日期： 2023年11月06日</v>
      </c>
      <c r="B30" s="38"/>
      <c r="C30" s="38"/>
      <c r="D30" s="38"/>
    </row>
  </sheetData>
  <mergeCells count="4">
    <mergeCell ref="A1:G1"/>
    <mergeCell ref="A2:G2"/>
    <mergeCell ref="A4:D4"/>
    <mergeCell ref="A28:B28"/>
  </mergeCells>
  <printOptions horizontalCentered="1"/>
  <pageMargins left="1" right="1" top="0.87" bottom="0.87" header="1.06" footer="0.51"/>
  <pageSetup paperSize="9" fitToHeight="0" orientation="landscape"/>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allowEditUser xmlns="https://web.wps.cn/et/2018/main" xmlns:s="http://schemas.openxmlformats.org/spreadsheetml/2006/main" hasInvisiblePropRange="0">
  <rangeList sheetStid="158" master=""/>
  <rangeList sheetStid="163" master=""/>
  <rangeList sheetStid="172" master=""/>
  <rangeList sheetStid="2" master=""/>
  <rangeList sheetStid="3" master=""/>
  <rangeList sheetStid="157" master=""/>
  <rangeList sheetStid="4" master=""/>
  <rangeList sheetStid="5" master=""/>
  <rangeList sheetStid="6" master=""/>
  <rangeList sheetStid="7" master=""/>
  <rangeList sheetStid="8" master=""/>
  <rangeList sheetStid="9" master=""/>
  <rangeList sheetStid="121" master=""/>
  <rangeList sheetStid="166" master=""/>
  <rangeList sheetStid="98" master=""/>
  <rangeList sheetStid="11" master=""/>
  <rangeList sheetStid="165" master=""/>
  <rangeList sheetStid="14" master=""/>
  <rangeList sheetStid="173" master=""/>
  <rangeList sheetStid="13" master=""/>
  <rangeList sheetStid="12" master=""/>
  <rangeList sheetStid="16" master=""/>
  <rangeList sheetStid="17" master=""/>
  <rangeList sheetStid="19" master=""/>
  <rangeList sheetStid="18" master=""/>
  <rangeList sheetStid="20" master=""/>
  <rangeList sheetStid="100" master=""/>
  <rangeList sheetStid="23" master=""/>
  <rangeList sheetStid="99" master=""/>
  <rangeList sheetStid="116" master=""/>
  <rangeList sheetStid="26" master=""/>
  <rangeList sheetStid="160" master=""/>
  <rangeList sheetStid="159" master=""/>
  <rangeList sheetStid="167" master=""/>
  <rangeList sheetStid="168" master=""/>
  <rangeList sheetStid="31" master=""/>
  <rangeList sheetStid="32" master=""/>
  <rangeList sheetStid="150" master=""/>
  <rangeList sheetStid="124" master=""/>
  <rangeList sheetStid="35" master=""/>
  <rangeList sheetStid="127" master=""/>
  <rangeList sheetStid="36" master=""/>
  <rangeList sheetStid="34" master=""/>
  <rangeList sheetStid="123" master=""/>
  <rangeList sheetStid="180" master=""/>
  <rangeList sheetStid="126" master=""/>
  <rangeList sheetStid="154" master=""/>
  <rangeList sheetStid="156" master=""/>
  <rangeList sheetStid="155" master=""/>
  <rangeList sheetStid="37" master=""/>
  <rangeList sheetStid="41" master="">
    <arrUserId title="区域1_2_1_4_1" rangeCreator="" othersAccessPermission="edit"/>
    <arrUserId title="区域1_2_1_5_1" rangeCreator="" othersAccessPermission="edit"/>
  </rangeList>
  <rangeList sheetStid="183" master=""/>
  <rangeList sheetStid="182" master=""/>
  <rangeList sheetStid="42" master=""/>
  <rangeList sheetStid="43" master=""/>
  <rangeList sheetStid="120" master=""/>
  <rangeList sheetStid="47" master=""/>
  <rangeList sheetStid="128" master=""/>
  <rangeList sheetStid="45" master=""/>
  <rangeList sheetStid="46" master=""/>
  <rangeList sheetStid="44" master=""/>
  <rangeList sheetStid="129" master=""/>
  <rangeList sheetStid="130" master=""/>
  <rangeList sheetStid="169" master=""/>
  <rangeList sheetStid="131" master=""/>
  <rangeList sheetStid="49" master=""/>
  <rangeList sheetStid="181" master=""/>
  <rangeList sheetStid="152" master=""/>
  <rangeList sheetStid="50" master=""/>
  <rangeList sheetStid="151" master=""/>
  <rangeList sheetStid="133" master=""/>
  <rangeList sheetStid="52" master=""/>
  <rangeList sheetStid="54" master=""/>
  <rangeList sheetStid="53" master=""/>
  <rangeList sheetStid="55" master=""/>
  <rangeList sheetStid="56" master=""/>
  <rangeList sheetStid="134" master=""/>
  <rangeList sheetStid="174" master=""/>
  <rangeList sheetStid="57" master=""/>
  <rangeList sheetStid="58" master=""/>
  <rangeList sheetStid="59" master=""/>
  <rangeList sheetStid="170" master=""/>
  <rangeList sheetStid="62" master=""/>
  <rangeList sheetStid="64" master=""/>
  <rangeList sheetStid="175" master=""/>
  <rangeList sheetStid="135" master=""/>
  <rangeList sheetStid="65" master=""/>
  <rangeList sheetStid="61" master=""/>
  <rangeList sheetStid="176" master=""/>
  <rangeList sheetStid="68" master=""/>
  <rangeList sheetStid="69" master=""/>
  <rangeList sheetStid="70" master=""/>
  <rangeList sheetStid="71" master=""/>
  <rangeList sheetStid="110" master=""/>
  <rangeList sheetStid="171" master=""/>
  <rangeList sheetStid="177" master=""/>
  <rangeList sheetStid="73" master=""/>
  <rangeList sheetStid="111" master=""/>
  <rangeList sheetStid="136" master=""/>
  <rangeList sheetStid="178" master=""/>
  <rangeList sheetStid="76" master=""/>
  <rangeList sheetStid="96" master=""/>
  <rangeList sheetStid="78" master=""/>
</allowEditUser>
</file>

<file path=customXml/item2.xml>��< ? x m l   v e r s i o n = " 1 . 0 "   s t a n d a l o n e = " y e s " ? > < c o m m e n t s   x m l n s = " h t t p s : / / w e b . w p s . c n / e t / 2 0 1 8 / m a i n "   x m l n s : s = " h t t p : / / s c h e m a s . o p e n x m l f o r m a t s . o r g / s p r e a d s h e e t m l / 2 0 0 6 / m a i n " > < c o m m e n t L i s t   s h e e t S t i d = " 4 2 " > < c o m m e n t   s : r e f = " I 7 "   r g b C l r = " B 3 C 5 E 0 " / > < c o m m e n t   s : r e f = " E 8 "   r g b C l r = " 9 3 C A 9 4 " / > < c o m m e n t   s : r e f = " H 8 "   r g b C l r = " 9 3 C A 9 4 " / > < c o m m e n t   s : r e f = " I 8 "   r g b C l r = " B 3 C 5 E 0 " / > < / c o m m e n t L i s t > < c o m m e n t L i s t   s h e e t S t i d = " 4 3 " / > < c o m m e n t L i s t   s h e e t S t i d = " 1 2 0 " / > < c o m m e n t L i s t   s h e e t S t i d = " 4 7 " / > < c o m m e n t L i s t   s h e e t S t i d = " 4 5 " / > < c o m m e n t L i s t   s h e e t S t i d = " 4 6 " / > < c o m m e n t L i s t   s h e e t S t i d = " 1 2 9 " / > < c o m m e n t L i s t   s h e e t S t i d = " 1 3 0 " / > < c o m m e n t L i s t   s h e e t S t i d = " 1 6 9 " / > < c o m m e n t L i s t   s h e e t S t i d = " 4 9 " / > < c o m m e n t L i s t   s h e e t S t i d = " 1 5 2 " / > < c o m m e n t L i s t   s h e e t S t i d = " 5 0 " / > < c o m m e n t L i s t   s h e e t S t i d = " 1 5 1 " / > < c o m m e n t L i s t   s h e e t S t i d = " 1 3 3 " / > < c o m m e n t L i s t   s h e e t S t i d = " 5 2 " / > < c o m m e n t L i s t   s h e e t S t i d = " 5 3 " / > < c o m m e n t L i s t   s h e e t S t i d = " 5 6 " / > < c o m m e n t L i s t   s h e e t S t i d = " 1 3 4 " / > < c o m m e n t L i s t   s h e e t S t i d = " 1 7 4 " / > < c o m m e n t L i s t   s h e e t S t i d = " 5 7 " / > < c o m m e n t L i s t   s h e e t S t i d = " 5 8 " / > < c o m m e n t L i s t   s h e e t S t i d = " 5 9 " / > < c o m m e n t L i s t   s h e e t S t i d = " 1 7 0 " / > < c o m m e n t L i s t   s h e e t S t i d = " 6 2 " / > < c o m m e n t L i s t   s h e e t S t i d = " 6 4 " / > < c o m m e n t L i s t   s h e e t S t i d = " 1 3 5 " / > < c o m m e n t L i s t   s h e e t S t i d = " 6 5 " / > < c o m m e n t L i s t   s h e e t S t i d = " 6 1 " / > < c o m m e n t L i s t   s h e e t S t i d = " 1 7 6 " / > < c o m m e n t L i s t   s h e e t S t i d = " 6 8 " / > < c o m m e n t L i s t   s h e e t S t i d = " 7 1 " / > < c o m m e n t L i s t   s h e e t S t i d = " 7 3 " / > < / c o m m e n t 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Company>conqueror</Company>
  <Application>Microsoft Excel</Application>
  <HeadingPairs>
    <vt:vector size="2" baseType="variant">
      <vt:variant>
        <vt:lpstr>工作表</vt:lpstr>
      </vt:variant>
      <vt:variant>
        <vt:i4>103</vt:i4>
      </vt:variant>
    </vt:vector>
  </HeadingPairs>
  <TitlesOfParts>
    <vt:vector size="103" baseType="lpstr">
      <vt:lpstr>填表信息</vt:lpstr>
      <vt:lpstr>资产负债表</vt:lpstr>
      <vt:lpstr>1-汇总表</vt:lpstr>
      <vt:lpstr>2-分类汇总</vt:lpstr>
      <vt:lpstr>3-流动汇总</vt:lpstr>
      <vt:lpstr>表3-1货币汇总表</vt:lpstr>
      <vt:lpstr>3-1-1现金</vt:lpstr>
      <vt:lpstr>3-1-2银行存款</vt:lpstr>
      <vt:lpstr>3-1-3其他货币资金</vt:lpstr>
      <vt:lpstr>3-2交易性金融资产汇总</vt:lpstr>
      <vt:lpstr>3-2-1交易性-股票</vt:lpstr>
      <vt:lpstr>3-2-2交易性-债券</vt:lpstr>
      <vt:lpstr>3-2-3交易性-基金</vt:lpstr>
      <vt:lpstr>3-3衍生金融资产</vt:lpstr>
      <vt:lpstr>3-4应收票据</vt:lpstr>
      <vt:lpstr>3-5应收账款</vt:lpstr>
      <vt:lpstr>3-6应收款项融资</vt:lpstr>
      <vt:lpstr>3-7预付账款</vt:lpstr>
      <vt:lpstr>3-8其他应收款汇总</vt:lpstr>
      <vt:lpstr>3-8-1应收利息</vt:lpstr>
      <vt:lpstr>3-8-2应收股利</vt:lpstr>
      <vt:lpstr>3-8-3其他应收款</vt:lpstr>
      <vt:lpstr>3-9存货汇总</vt:lpstr>
      <vt:lpstr>3-9-1材料采购（在途物资）</vt:lpstr>
      <vt:lpstr>3-9-2原材料</vt:lpstr>
      <vt:lpstr>3-9-3在库周转材料</vt:lpstr>
      <vt:lpstr>3-9-4委托加工物资</vt:lpstr>
      <vt:lpstr>3-9-5产成品（库存商品）</vt:lpstr>
      <vt:lpstr>3-9-6在产品（自制半成品）</vt:lpstr>
      <vt:lpstr>3-9-7发出商品</vt:lpstr>
      <vt:lpstr>3-9-8在用周转材料</vt:lpstr>
      <vt:lpstr>3-9-9未结算工程</vt:lpstr>
      <vt:lpstr>3-9-10未完工程施工</vt:lpstr>
      <vt:lpstr>3-10合同资产</vt:lpstr>
      <vt:lpstr>3-11持有待售资产</vt:lpstr>
      <vt:lpstr>3-12一年到期非流动资产</vt:lpstr>
      <vt:lpstr>3-13其他流动资产</vt:lpstr>
      <vt:lpstr>4-非流动资产汇总</vt:lpstr>
      <vt:lpstr>4-1债权投资</vt:lpstr>
      <vt:lpstr>4-2其他债权投资</vt:lpstr>
      <vt:lpstr>4-3长期应收款</vt:lpstr>
      <vt:lpstr>4-4长期股权投资</vt:lpstr>
      <vt:lpstr>4-5其他权益工具投资</vt:lpstr>
      <vt:lpstr>4-6其他非流动金融资产</vt:lpstr>
      <vt:lpstr>4-7投资性房地产汇总</vt:lpstr>
      <vt:lpstr>4-7-1投资性房地产-房屋（成本计量）</vt:lpstr>
      <vt:lpstr>4-7-2投资性房地产-房屋（公允计量）</vt:lpstr>
      <vt:lpstr>4-7-3投资性地产-土地（成本计量）</vt:lpstr>
      <vt:lpstr>4-7-4投资性地产-土地（公允计量）</vt:lpstr>
      <vt:lpstr>4-8固定资产汇总</vt:lpstr>
      <vt:lpstr>机器设备表一</vt:lpstr>
      <vt:lpstr>机器设备表二</vt:lpstr>
      <vt:lpstr>Sheet2</vt:lpstr>
      <vt:lpstr>4-8-5车辆</vt:lpstr>
      <vt:lpstr>4-8-6电子设备</vt:lpstr>
      <vt:lpstr>4-8-7土地</vt:lpstr>
      <vt:lpstr>4-8-8固定资产清理</vt:lpstr>
      <vt:lpstr>4-9在建工程汇总</vt:lpstr>
      <vt:lpstr>4-9-1在建（土建）</vt:lpstr>
      <vt:lpstr>4-9-2在建（设备）</vt:lpstr>
      <vt:lpstr>4-9-3工程物资</vt:lpstr>
      <vt:lpstr>4-10生产性生物资产</vt:lpstr>
      <vt:lpstr>4-11油气资产</vt:lpstr>
      <vt:lpstr>4-12使用权资产</vt:lpstr>
      <vt:lpstr>4-13无形资产汇总</vt:lpstr>
      <vt:lpstr>4-13-1无形-土地</vt:lpstr>
      <vt:lpstr>Sheet1</vt:lpstr>
      <vt:lpstr>4-13-2无形-矿业权</vt:lpstr>
      <vt:lpstr>4-13-3无形-其他</vt:lpstr>
      <vt:lpstr>4-14开发支出</vt:lpstr>
      <vt:lpstr>4-15商誉</vt:lpstr>
      <vt:lpstr>4-16长期待摊费用</vt:lpstr>
      <vt:lpstr>4-17递延所得税资产</vt:lpstr>
      <vt:lpstr>4-18其他非流动资产</vt:lpstr>
      <vt:lpstr>5-流动负债汇总</vt:lpstr>
      <vt:lpstr>5-1短期借款</vt:lpstr>
      <vt:lpstr>5-2交易性金融负债</vt:lpstr>
      <vt:lpstr>5-3衍生金融负债</vt:lpstr>
      <vt:lpstr>5-4应付票据</vt:lpstr>
      <vt:lpstr>5-5应付账款</vt:lpstr>
      <vt:lpstr>5-6预收账款</vt:lpstr>
      <vt:lpstr>5-7合同负债</vt:lpstr>
      <vt:lpstr>5-8职工薪酬</vt:lpstr>
      <vt:lpstr>5-9应交税费</vt:lpstr>
      <vt:lpstr>5-10其他应付款汇总</vt:lpstr>
      <vt:lpstr>5-10-1应付利息</vt:lpstr>
      <vt:lpstr>5-10-2应付股利（利润）</vt:lpstr>
      <vt:lpstr>5-10-3其他应付款</vt:lpstr>
      <vt:lpstr>5-11持有待售负债</vt:lpstr>
      <vt:lpstr>5-12一年到期非流动负债</vt:lpstr>
      <vt:lpstr>5-13其他流动负债</vt:lpstr>
      <vt:lpstr>6-非流动负债汇总 </vt:lpstr>
      <vt:lpstr>6-1长期借款</vt:lpstr>
      <vt:lpstr>6-2应付债券</vt:lpstr>
      <vt:lpstr>6-3租赁负债</vt:lpstr>
      <vt:lpstr>6-4长期应付款汇总</vt:lpstr>
      <vt:lpstr>6-4-1长期应付款</vt:lpstr>
      <vt:lpstr>6-4-2专项应付款</vt:lpstr>
      <vt:lpstr>6-5预计负债</vt:lpstr>
      <vt:lpstr>6-6递延收益</vt:lpstr>
      <vt:lpstr>6-7递延所得税负债</vt:lpstr>
      <vt:lpstr>6-8其他非流动负债</vt:lpstr>
      <vt:lpstr>00000000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新版通用申报表</dc:title>
  <dc:creator>Seaman</dc:creator>
  <cp:lastModifiedBy>〆小oo人物</cp:lastModifiedBy>
  <cp:revision>1</cp:revision>
  <dcterms:created xsi:type="dcterms:W3CDTF">1999-04-07T08:44:00Z</dcterms:created>
  <cp:lastPrinted>2021-10-11T08:53:00Z</cp:lastPrinted>
  <dcterms:modified xsi:type="dcterms:W3CDTF">2024-02-05T13:56:36Z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KSOReadingLayout">
    <vt:bool>true</vt:bool>
  </property>
  <property fmtid="{D5CDD505-2E9C-101B-9397-08002B2CF9AE}" pid="4" name="ICV">
    <vt:lpwstr>4C1D1D4C54B94F00B32799F985BD5698</vt:lpwstr>
  </property>
</Properties>
</file>